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 activeTab="2"/>
  </bookViews>
  <sheets>
    <sheet name="W12" sheetId="4" r:id="rId1"/>
    <sheet name="T12" sheetId="6" r:id="rId2"/>
    <sheet name="HKI" sheetId="5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G55" i="5" l="1"/>
  <c r="F55" i="5"/>
  <c r="E55" i="5"/>
  <c r="D55" i="5"/>
  <c r="I55" i="5" s="1"/>
  <c r="G54" i="5"/>
  <c r="F54" i="5"/>
  <c r="E54" i="5"/>
  <c r="D54" i="5"/>
  <c r="I54" i="5" s="1"/>
  <c r="G53" i="5"/>
  <c r="F53" i="5"/>
  <c r="E53" i="5"/>
  <c r="D53" i="5"/>
  <c r="I53" i="5" s="1"/>
  <c r="G52" i="5"/>
  <c r="F52" i="5"/>
  <c r="E52" i="5"/>
  <c r="D52" i="5"/>
  <c r="I52" i="5" s="1"/>
  <c r="G51" i="5"/>
  <c r="F51" i="5"/>
  <c r="E51" i="5"/>
  <c r="D51" i="5"/>
  <c r="I51" i="5" s="1"/>
  <c r="G50" i="5"/>
  <c r="F50" i="5"/>
  <c r="E50" i="5"/>
  <c r="D50" i="5"/>
  <c r="I50" i="5" s="1"/>
  <c r="G49" i="5"/>
  <c r="F49" i="5"/>
  <c r="E49" i="5"/>
  <c r="D49" i="5"/>
  <c r="I49" i="5" s="1"/>
  <c r="G48" i="5"/>
  <c r="F48" i="5"/>
  <c r="E48" i="5"/>
  <c r="D48" i="5"/>
  <c r="I48" i="5" s="1"/>
  <c r="G47" i="5"/>
  <c r="F47" i="5"/>
  <c r="E47" i="5"/>
  <c r="D47" i="5"/>
  <c r="I47" i="5" s="1"/>
  <c r="G46" i="5"/>
  <c r="F46" i="5"/>
  <c r="E46" i="5"/>
  <c r="D46" i="5"/>
  <c r="I46" i="5" s="1"/>
  <c r="G45" i="5"/>
  <c r="F45" i="5"/>
  <c r="E45" i="5"/>
  <c r="D45" i="5"/>
  <c r="I45" i="5" s="1"/>
  <c r="G44" i="5"/>
  <c r="F44" i="5"/>
  <c r="E44" i="5"/>
  <c r="D44" i="5"/>
  <c r="I44" i="5" s="1"/>
  <c r="G43" i="5"/>
  <c r="F43" i="5"/>
  <c r="E43" i="5"/>
  <c r="D43" i="5"/>
  <c r="I43" i="5" s="1"/>
  <c r="G42" i="5"/>
  <c r="F42" i="5"/>
  <c r="E42" i="5"/>
  <c r="D42" i="5"/>
  <c r="I42" i="5" s="1"/>
  <c r="G41" i="5"/>
  <c r="F41" i="5"/>
  <c r="E41" i="5"/>
  <c r="D41" i="5"/>
  <c r="I41" i="5" s="1"/>
  <c r="G40" i="5"/>
  <c r="F40" i="5"/>
  <c r="E40" i="5"/>
  <c r="D40" i="5"/>
  <c r="I40" i="5" s="1"/>
  <c r="G39" i="5"/>
  <c r="F39" i="5"/>
  <c r="E39" i="5"/>
  <c r="D39" i="5"/>
  <c r="I39" i="5" s="1"/>
  <c r="G38" i="5"/>
  <c r="F38" i="5"/>
  <c r="E38" i="5"/>
  <c r="D38" i="5"/>
  <c r="I38" i="5" s="1"/>
  <c r="G37" i="5"/>
  <c r="F37" i="5"/>
  <c r="E37" i="5"/>
  <c r="D37" i="5"/>
  <c r="I37" i="5" s="1"/>
  <c r="G36" i="5"/>
  <c r="F36" i="5"/>
  <c r="E36" i="5"/>
  <c r="D36" i="5"/>
  <c r="I36" i="5" s="1"/>
  <c r="G35" i="5"/>
  <c r="F35" i="5"/>
  <c r="E35" i="5"/>
  <c r="D35" i="5"/>
  <c r="I35" i="5" s="1"/>
  <c r="G34" i="5"/>
  <c r="F34" i="5"/>
  <c r="E34" i="5"/>
  <c r="D34" i="5"/>
  <c r="I34" i="5" s="1"/>
  <c r="G33" i="5"/>
  <c r="F33" i="5"/>
  <c r="E33" i="5"/>
  <c r="D33" i="5"/>
  <c r="I33" i="5" s="1"/>
  <c r="G32" i="5"/>
  <c r="F32" i="5"/>
  <c r="E32" i="5"/>
  <c r="D32" i="5"/>
  <c r="I32" i="5" s="1"/>
  <c r="G31" i="5"/>
  <c r="F31" i="5"/>
  <c r="E31" i="5"/>
  <c r="D31" i="5"/>
  <c r="I31" i="5" s="1"/>
  <c r="G30" i="5"/>
  <c r="F30" i="5"/>
  <c r="E30" i="5"/>
  <c r="D30" i="5"/>
  <c r="I30" i="5" s="1"/>
  <c r="G29" i="5"/>
  <c r="F29" i="5"/>
  <c r="E29" i="5"/>
  <c r="D29" i="5"/>
  <c r="I29" i="5" s="1"/>
  <c r="G28" i="5"/>
  <c r="F28" i="5"/>
  <c r="E28" i="5"/>
  <c r="D28" i="5"/>
  <c r="I28" i="5" s="1"/>
  <c r="G27" i="5"/>
  <c r="F27" i="5"/>
  <c r="E27" i="5"/>
  <c r="D27" i="5"/>
  <c r="I27" i="5" s="1"/>
  <c r="G26" i="5"/>
  <c r="F26" i="5"/>
  <c r="E26" i="5"/>
  <c r="D26" i="5"/>
  <c r="I26" i="5" s="1"/>
  <c r="G25" i="5"/>
  <c r="F25" i="5"/>
  <c r="E25" i="5"/>
  <c r="D25" i="5"/>
  <c r="I25" i="5" s="1"/>
  <c r="G24" i="5"/>
  <c r="F24" i="5"/>
  <c r="E24" i="5"/>
  <c r="D24" i="5"/>
  <c r="I24" i="5" s="1"/>
  <c r="G23" i="5"/>
  <c r="F23" i="5"/>
  <c r="E23" i="5"/>
  <c r="D23" i="5"/>
  <c r="I23" i="5" s="1"/>
  <c r="G22" i="5"/>
  <c r="F22" i="5"/>
  <c r="E22" i="5"/>
  <c r="D22" i="5"/>
  <c r="I22" i="5" s="1"/>
  <c r="G21" i="5"/>
  <c r="F21" i="5"/>
  <c r="E21" i="5"/>
  <c r="D21" i="5"/>
  <c r="I21" i="5" s="1"/>
  <c r="G20" i="5"/>
  <c r="F20" i="5"/>
  <c r="E20" i="5"/>
  <c r="D20" i="5"/>
  <c r="I20" i="5" s="1"/>
  <c r="G19" i="5"/>
  <c r="F19" i="5"/>
  <c r="E19" i="5"/>
  <c r="D19" i="5"/>
  <c r="I19" i="5" s="1"/>
  <c r="G18" i="5"/>
  <c r="F18" i="5"/>
  <c r="E18" i="5"/>
  <c r="D18" i="5"/>
  <c r="I18" i="5" s="1"/>
  <c r="G17" i="5"/>
  <c r="F17" i="5"/>
  <c r="E17" i="5"/>
  <c r="D17" i="5"/>
  <c r="I17" i="5" s="1"/>
  <c r="G16" i="5"/>
  <c r="F16" i="5"/>
  <c r="E16" i="5"/>
  <c r="D16" i="5"/>
  <c r="I16" i="5" s="1"/>
  <c r="G15" i="5"/>
  <c r="F15" i="5"/>
  <c r="E15" i="5"/>
  <c r="D15" i="5"/>
  <c r="I15" i="5" s="1"/>
  <c r="G14" i="5"/>
  <c r="F14" i="5"/>
  <c r="E14" i="5"/>
  <c r="D14" i="5"/>
  <c r="I14" i="5" s="1"/>
  <c r="G13" i="5"/>
  <c r="F13" i="5"/>
  <c r="E13" i="5"/>
  <c r="D13" i="5"/>
  <c r="I13" i="5" s="1"/>
  <c r="G12" i="5"/>
  <c r="F12" i="5"/>
  <c r="E12" i="5"/>
  <c r="D12" i="5"/>
  <c r="I12" i="5" s="1"/>
  <c r="G11" i="5"/>
  <c r="F11" i="5"/>
  <c r="E11" i="5"/>
  <c r="D11" i="5"/>
  <c r="I11" i="5" s="1"/>
  <c r="G10" i="5"/>
  <c r="F10" i="5"/>
  <c r="E10" i="5"/>
  <c r="D10" i="5"/>
  <c r="I10" i="5" s="1"/>
  <c r="G9" i="5"/>
  <c r="F9" i="5"/>
  <c r="E9" i="5"/>
  <c r="D9" i="5"/>
  <c r="I9" i="5" s="1"/>
  <c r="G8" i="5"/>
  <c r="F8" i="5"/>
  <c r="E8" i="5"/>
  <c r="D8" i="5"/>
  <c r="I8" i="5" s="1"/>
  <c r="G7" i="5"/>
  <c r="F7" i="5"/>
  <c r="E7" i="5"/>
  <c r="D7" i="5"/>
  <c r="I7" i="5" s="1"/>
  <c r="G6" i="5"/>
  <c r="F6" i="5"/>
  <c r="E6" i="5"/>
  <c r="D6" i="5"/>
  <c r="I6" i="5" s="1"/>
  <c r="J6" i="5" l="1"/>
  <c r="K6" i="5"/>
  <c r="K7" i="5"/>
  <c r="J7" i="5"/>
  <c r="J8" i="5"/>
  <c r="K8" i="5"/>
  <c r="K9" i="5"/>
  <c r="J9" i="5"/>
  <c r="J10" i="5"/>
  <c r="K10" i="5"/>
  <c r="K11" i="5"/>
  <c r="J11" i="5"/>
  <c r="J12" i="5"/>
  <c r="K12" i="5"/>
  <c r="K13" i="5"/>
  <c r="J13" i="5"/>
  <c r="J14" i="5"/>
  <c r="K14" i="5"/>
  <c r="K15" i="5"/>
  <c r="J15" i="5"/>
  <c r="J16" i="5"/>
  <c r="K16" i="5"/>
  <c r="K17" i="5"/>
  <c r="J17" i="5"/>
  <c r="J18" i="5"/>
  <c r="K18" i="5"/>
  <c r="K19" i="5"/>
  <c r="J19" i="5"/>
  <c r="J20" i="5"/>
  <c r="K20" i="5"/>
  <c r="K21" i="5"/>
  <c r="J21" i="5"/>
  <c r="J22" i="5"/>
  <c r="K22" i="5"/>
  <c r="K23" i="5"/>
  <c r="J23" i="5"/>
  <c r="J24" i="5"/>
  <c r="K24" i="5"/>
  <c r="K25" i="5"/>
  <c r="J25" i="5"/>
  <c r="J26" i="5"/>
  <c r="K26" i="5"/>
  <c r="K27" i="5"/>
  <c r="J27" i="5"/>
  <c r="J28" i="5"/>
  <c r="K28" i="5"/>
  <c r="K29" i="5"/>
  <c r="J29" i="5"/>
  <c r="J30" i="5"/>
  <c r="K30" i="5"/>
  <c r="K31" i="5"/>
  <c r="J31" i="5"/>
  <c r="J32" i="5"/>
  <c r="K32" i="5"/>
  <c r="K33" i="5"/>
  <c r="J33" i="5"/>
  <c r="J34" i="5"/>
  <c r="K34" i="5"/>
  <c r="K35" i="5"/>
  <c r="J35" i="5"/>
  <c r="J36" i="5"/>
  <c r="K36" i="5"/>
  <c r="K37" i="5"/>
  <c r="J37" i="5"/>
  <c r="J38" i="5"/>
  <c r="K38" i="5"/>
  <c r="K39" i="5"/>
  <c r="J39" i="5"/>
  <c r="J40" i="5"/>
  <c r="K40" i="5"/>
  <c r="K41" i="5"/>
  <c r="J41" i="5"/>
  <c r="J42" i="5"/>
  <c r="K42" i="5"/>
  <c r="K43" i="5"/>
  <c r="J43" i="5"/>
  <c r="J44" i="5"/>
  <c r="K44" i="5"/>
  <c r="K45" i="5"/>
  <c r="J45" i="5"/>
  <c r="J46" i="5"/>
  <c r="K46" i="5"/>
  <c r="K47" i="5"/>
  <c r="J47" i="5"/>
  <c r="J48" i="5"/>
  <c r="K48" i="5"/>
  <c r="K49" i="5"/>
  <c r="J49" i="5"/>
  <c r="J50" i="5"/>
  <c r="K50" i="5"/>
  <c r="K51" i="5"/>
  <c r="J51" i="5"/>
  <c r="J52" i="5"/>
  <c r="K52" i="5"/>
  <c r="K53" i="5"/>
  <c r="J53" i="5"/>
  <c r="J54" i="5"/>
  <c r="K54" i="5"/>
  <c r="K55" i="5"/>
  <c r="J55" i="5"/>
  <c r="F54" i="6"/>
  <c r="E54" i="6"/>
  <c r="D54" i="6"/>
  <c r="H54" i="6" s="1"/>
  <c r="F53" i="6"/>
  <c r="E53" i="6"/>
  <c r="H53" i="6" s="1"/>
  <c r="D53" i="6"/>
  <c r="F52" i="6"/>
  <c r="E52" i="6"/>
  <c r="D52" i="6"/>
  <c r="F51" i="6"/>
  <c r="E51" i="6"/>
  <c r="H51" i="6" s="1"/>
  <c r="D51" i="6"/>
  <c r="F50" i="6"/>
  <c r="E50" i="6"/>
  <c r="D50" i="6"/>
  <c r="F49" i="6"/>
  <c r="E49" i="6"/>
  <c r="H49" i="6" s="1"/>
  <c r="D49" i="6"/>
  <c r="F48" i="6"/>
  <c r="E48" i="6"/>
  <c r="D48" i="6"/>
  <c r="H48" i="6" s="1"/>
  <c r="F47" i="6"/>
  <c r="E47" i="6"/>
  <c r="D47" i="6"/>
  <c r="F46" i="6"/>
  <c r="E46" i="6"/>
  <c r="D46" i="6"/>
  <c r="H46" i="6" s="1"/>
  <c r="F45" i="6"/>
  <c r="E45" i="6"/>
  <c r="D45" i="6"/>
  <c r="F44" i="6"/>
  <c r="E44" i="6"/>
  <c r="D44" i="6"/>
  <c r="H44" i="6" s="1"/>
  <c r="F43" i="6"/>
  <c r="E43" i="6"/>
  <c r="D43" i="6"/>
  <c r="F42" i="6"/>
  <c r="E42" i="6"/>
  <c r="D42" i="6"/>
  <c r="H42" i="6" s="1"/>
  <c r="F41" i="6"/>
  <c r="E41" i="6"/>
  <c r="D41" i="6"/>
  <c r="F40" i="6"/>
  <c r="E40" i="6"/>
  <c r="D40" i="6"/>
  <c r="H40" i="6" s="1"/>
  <c r="F39" i="6"/>
  <c r="E39" i="6"/>
  <c r="D39" i="6"/>
  <c r="F38" i="6"/>
  <c r="E38" i="6"/>
  <c r="D38" i="6"/>
  <c r="H38" i="6" s="1"/>
  <c r="F37" i="6"/>
  <c r="E37" i="6"/>
  <c r="D37" i="6"/>
  <c r="F36" i="6"/>
  <c r="E36" i="6"/>
  <c r="D36" i="6"/>
  <c r="H36" i="6" s="1"/>
  <c r="F35" i="6"/>
  <c r="E35" i="6"/>
  <c r="D35" i="6"/>
  <c r="F34" i="6"/>
  <c r="E34" i="6"/>
  <c r="D34" i="6"/>
  <c r="H34" i="6" s="1"/>
  <c r="F33" i="6"/>
  <c r="E33" i="6"/>
  <c r="D33" i="6"/>
  <c r="F32" i="6"/>
  <c r="E32" i="6"/>
  <c r="D32" i="6"/>
  <c r="H32" i="6" s="1"/>
  <c r="F31" i="6"/>
  <c r="E31" i="6"/>
  <c r="D31" i="6"/>
  <c r="F30" i="6"/>
  <c r="E30" i="6"/>
  <c r="D30" i="6"/>
  <c r="H30" i="6" s="1"/>
  <c r="F29" i="6"/>
  <c r="E29" i="6"/>
  <c r="D29" i="6"/>
  <c r="F28" i="6"/>
  <c r="E28" i="6"/>
  <c r="D28" i="6"/>
  <c r="H28" i="6" s="1"/>
  <c r="F27" i="6"/>
  <c r="E27" i="6"/>
  <c r="D27" i="6"/>
  <c r="F26" i="6"/>
  <c r="E26" i="6"/>
  <c r="D26" i="6"/>
  <c r="H26" i="6" s="1"/>
  <c r="F25" i="6"/>
  <c r="E25" i="6"/>
  <c r="D25" i="6"/>
  <c r="F24" i="6"/>
  <c r="E24" i="6"/>
  <c r="D24" i="6"/>
  <c r="H24" i="6" s="1"/>
  <c r="F23" i="6"/>
  <c r="E23" i="6"/>
  <c r="D23" i="6"/>
  <c r="F22" i="6"/>
  <c r="E22" i="6"/>
  <c r="D22" i="6"/>
  <c r="H22" i="6" s="1"/>
  <c r="F21" i="6"/>
  <c r="E21" i="6"/>
  <c r="D21" i="6"/>
  <c r="F20" i="6"/>
  <c r="E20" i="6"/>
  <c r="D20" i="6"/>
  <c r="H20" i="6" s="1"/>
  <c r="F19" i="6"/>
  <c r="E19" i="6"/>
  <c r="D19" i="6"/>
  <c r="F18" i="6"/>
  <c r="E18" i="6"/>
  <c r="D18" i="6"/>
  <c r="H18" i="6" s="1"/>
  <c r="F17" i="6"/>
  <c r="E17" i="6"/>
  <c r="D17" i="6"/>
  <c r="F16" i="6"/>
  <c r="E16" i="6"/>
  <c r="D16" i="6"/>
  <c r="H16" i="6" s="1"/>
  <c r="F15" i="6"/>
  <c r="E15" i="6"/>
  <c r="D15" i="6"/>
  <c r="F14" i="6"/>
  <c r="E14" i="6"/>
  <c r="D14" i="6"/>
  <c r="H14" i="6" s="1"/>
  <c r="F13" i="6"/>
  <c r="E13" i="6"/>
  <c r="D13" i="6"/>
  <c r="F12" i="6"/>
  <c r="E12" i="6"/>
  <c r="D12" i="6"/>
  <c r="F11" i="6"/>
  <c r="E11" i="6"/>
  <c r="H11" i="6" s="1"/>
  <c r="D11" i="6"/>
  <c r="F10" i="6"/>
  <c r="E10" i="6"/>
  <c r="D10" i="6"/>
  <c r="F9" i="6"/>
  <c r="E9" i="6"/>
  <c r="H9" i="6" s="1"/>
  <c r="D9" i="6"/>
  <c r="F8" i="6"/>
  <c r="E8" i="6"/>
  <c r="D8" i="6"/>
  <c r="F7" i="6"/>
  <c r="E7" i="6"/>
  <c r="H7" i="6" s="1"/>
  <c r="D7" i="6"/>
  <c r="F6" i="6"/>
  <c r="E6" i="6"/>
  <c r="D6" i="6"/>
  <c r="F5" i="6"/>
  <c r="E5" i="6"/>
  <c r="H5" i="6" s="1"/>
  <c r="D5" i="6"/>
  <c r="G216" i="4"/>
  <c r="I216" i="4" s="1"/>
  <c r="H215" i="4"/>
  <c r="G215" i="4"/>
  <c r="I215" i="4" s="1"/>
  <c r="G214" i="4"/>
  <c r="I214" i="4" s="1"/>
  <c r="H213" i="4"/>
  <c r="G213" i="4"/>
  <c r="I213" i="4" s="1"/>
  <c r="G212" i="4"/>
  <c r="I212" i="4" s="1"/>
  <c r="H211" i="4"/>
  <c r="G211" i="4"/>
  <c r="I211" i="4" s="1"/>
  <c r="G210" i="4"/>
  <c r="I210" i="4" s="1"/>
  <c r="H209" i="4"/>
  <c r="G209" i="4"/>
  <c r="I209" i="4" s="1"/>
  <c r="G208" i="4"/>
  <c r="I208" i="4" s="1"/>
  <c r="H207" i="4"/>
  <c r="G207" i="4"/>
  <c r="I207" i="4" s="1"/>
  <c r="G206" i="4"/>
  <c r="I206" i="4" s="1"/>
  <c r="H205" i="4"/>
  <c r="G205" i="4"/>
  <c r="I205" i="4" s="1"/>
  <c r="G204" i="4"/>
  <c r="I204" i="4" s="1"/>
  <c r="H203" i="4"/>
  <c r="G203" i="4"/>
  <c r="I203" i="4" s="1"/>
  <c r="G202" i="4"/>
  <c r="I202" i="4" s="1"/>
  <c r="H201" i="4"/>
  <c r="G201" i="4"/>
  <c r="I201" i="4" s="1"/>
  <c r="G200" i="4"/>
  <c r="I200" i="4" s="1"/>
  <c r="H199" i="4"/>
  <c r="G199" i="4"/>
  <c r="I199" i="4" s="1"/>
  <c r="G198" i="4"/>
  <c r="I198" i="4" s="1"/>
  <c r="H197" i="4"/>
  <c r="G197" i="4"/>
  <c r="I197" i="4" s="1"/>
  <c r="G196" i="4"/>
  <c r="I196" i="4" s="1"/>
  <c r="G195" i="4"/>
  <c r="I195" i="4" s="1"/>
  <c r="G194" i="4"/>
  <c r="H194" i="4" s="1"/>
  <c r="S193" i="4"/>
  <c r="T193" i="4" s="1"/>
  <c r="M193" i="4"/>
  <c r="O193" i="4" s="1"/>
  <c r="P193" i="4" s="1"/>
  <c r="G193" i="4"/>
  <c r="H193" i="4" s="1"/>
  <c r="G192" i="4"/>
  <c r="H192" i="4" s="1"/>
  <c r="H191" i="4"/>
  <c r="G191" i="4"/>
  <c r="I191" i="4" s="1"/>
  <c r="G190" i="4"/>
  <c r="H190" i="4" s="1"/>
  <c r="H189" i="4"/>
  <c r="G189" i="4"/>
  <c r="I189" i="4" s="1"/>
  <c r="G188" i="4"/>
  <c r="I188" i="4" s="1"/>
  <c r="H187" i="4"/>
  <c r="G187" i="4"/>
  <c r="I187" i="4" s="1"/>
  <c r="G186" i="4"/>
  <c r="H186" i="4" s="1"/>
  <c r="H185" i="4"/>
  <c r="G185" i="4"/>
  <c r="I185" i="4" s="1"/>
  <c r="G184" i="4"/>
  <c r="H184" i="4" s="1"/>
  <c r="H183" i="4"/>
  <c r="G183" i="4"/>
  <c r="I183" i="4" s="1"/>
  <c r="G182" i="4"/>
  <c r="H182" i="4" s="1"/>
  <c r="H181" i="4"/>
  <c r="G181" i="4"/>
  <c r="I181" i="4" s="1"/>
  <c r="G180" i="4"/>
  <c r="H180" i="4" s="1"/>
  <c r="H179" i="4"/>
  <c r="G179" i="4"/>
  <c r="I179" i="4" s="1"/>
  <c r="G178" i="4"/>
  <c r="H178" i="4" s="1"/>
  <c r="H177" i="4"/>
  <c r="G177" i="4"/>
  <c r="I177" i="4" s="1"/>
  <c r="G176" i="4"/>
  <c r="H176" i="4" s="1"/>
  <c r="H175" i="4"/>
  <c r="G175" i="4"/>
  <c r="I175" i="4" s="1"/>
  <c r="G174" i="4"/>
  <c r="H174" i="4" s="1"/>
  <c r="H173" i="4"/>
  <c r="G173" i="4"/>
  <c r="I173" i="4" s="1"/>
  <c r="G172" i="4"/>
  <c r="H172" i="4" s="1"/>
  <c r="H171" i="4"/>
  <c r="G171" i="4"/>
  <c r="I171" i="4" s="1"/>
  <c r="G170" i="4"/>
  <c r="H170" i="4" s="1"/>
  <c r="H169" i="4"/>
  <c r="G169" i="4"/>
  <c r="I169" i="4" s="1"/>
  <c r="G168" i="4"/>
  <c r="H168" i="4" s="1"/>
  <c r="H167" i="4"/>
  <c r="G167" i="4"/>
  <c r="I167" i="4" s="1"/>
  <c r="G162" i="4"/>
  <c r="I162" i="4" s="1"/>
  <c r="G161" i="4"/>
  <c r="G160" i="4"/>
  <c r="I160" i="4" s="1"/>
  <c r="G159" i="4"/>
  <c r="G158" i="4"/>
  <c r="I158" i="4" s="1"/>
  <c r="G157" i="4"/>
  <c r="G156" i="4"/>
  <c r="I156" i="4" s="1"/>
  <c r="G155" i="4"/>
  <c r="G154" i="4"/>
  <c r="I154" i="4" s="1"/>
  <c r="G153" i="4"/>
  <c r="G152" i="4"/>
  <c r="I152" i="4" s="1"/>
  <c r="G151" i="4"/>
  <c r="G150" i="4"/>
  <c r="I150" i="4" s="1"/>
  <c r="G149" i="4"/>
  <c r="G148" i="4"/>
  <c r="H148" i="4" s="1"/>
  <c r="G147" i="4"/>
  <c r="I147" i="4" s="1"/>
  <c r="G146" i="4"/>
  <c r="I146" i="4" s="1"/>
  <c r="G145" i="4"/>
  <c r="I145" i="4" s="1"/>
  <c r="G144" i="4"/>
  <c r="I144" i="4" s="1"/>
  <c r="G143" i="4"/>
  <c r="I143" i="4" s="1"/>
  <c r="G142" i="4"/>
  <c r="I142" i="4" s="1"/>
  <c r="G141" i="4"/>
  <c r="I141" i="4" s="1"/>
  <c r="G140" i="4"/>
  <c r="I140" i="4" s="1"/>
  <c r="S139" i="4"/>
  <c r="T139" i="4" s="1"/>
  <c r="M139" i="4"/>
  <c r="G139" i="4"/>
  <c r="I139" i="4" s="1"/>
  <c r="G138" i="4"/>
  <c r="I138" i="4" s="1"/>
  <c r="G137" i="4"/>
  <c r="I137" i="4" s="1"/>
  <c r="G136" i="4"/>
  <c r="I136" i="4" s="1"/>
  <c r="G135" i="4"/>
  <c r="I135" i="4" s="1"/>
  <c r="G134" i="4"/>
  <c r="H147" i="4" s="1"/>
  <c r="H133" i="4"/>
  <c r="G133" i="4"/>
  <c r="I133" i="4" s="1"/>
  <c r="G132" i="4"/>
  <c r="I132" i="4" s="1"/>
  <c r="G131" i="4"/>
  <c r="I131" i="4" s="1"/>
  <c r="G130" i="4"/>
  <c r="I130" i="4" s="1"/>
  <c r="G129" i="4"/>
  <c r="I129" i="4" s="1"/>
  <c r="G128" i="4"/>
  <c r="I128" i="4" s="1"/>
  <c r="G127" i="4"/>
  <c r="I127" i="4" s="1"/>
  <c r="G126" i="4"/>
  <c r="I126" i="4" s="1"/>
  <c r="G125" i="4"/>
  <c r="I125" i="4" s="1"/>
  <c r="G124" i="4"/>
  <c r="I124" i="4" s="1"/>
  <c r="G123" i="4"/>
  <c r="I123" i="4" s="1"/>
  <c r="G122" i="4"/>
  <c r="I122" i="4" s="1"/>
  <c r="G121" i="4"/>
  <c r="I121" i="4" s="1"/>
  <c r="G120" i="4"/>
  <c r="I120" i="4" s="1"/>
  <c r="G119" i="4"/>
  <c r="I119" i="4" s="1"/>
  <c r="G118" i="4"/>
  <c r="I118" i="4" s="1"/>
  <c r="G117" i="4"/>
  <c r="I117" i="4" s="1"/>
  <c r="G116" i="4"/>
  <c r="I116" i="4" s="1"/>
  <c r="G115" i="4"/>
  <c r="I115" i="4" s="1"/>
  <c r="G114" i="4"/>
  <c r="S138" i="4" s="1"/>
  <c r="H113" i="4"/>
  <c r="G113" i="4"/>
  <c r="I113" i="4" s="1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H107" i="4" s="1"/>
  <c r="G93" i="4"/>
  <c r="G92" i="4"/>
  <c r="G91" i="4"/>
  <c r="G90" i="4"/>
  <c r="G89" i="4"/>
  <c r="G88" i="4"/>
  <c r="G87" i="4"/>
  <c r="G86" i="4"/>
  <c r="S85" i="4"/>
  <c r="T85" i="4" s="1"/>
  <c r="M85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I31" i="4" s="1"/>
  <c r="G30" i="4"/>
  <c r="I30" i="4" s="1"/>
  <c r="G29" i="4"/>
  <c r="H29" i="4" s="1"/>
  <c r="G28" i="4"/>
  <c r="I28" i="4" s="1"/>
  <c r="G27" i="4"/>
  <c r="H27" i="4" s="1"/>
  <c r="G26" i="4"/>
  <c r="I26" i="4" s="1"/>
  <c r="G25" i="4"/>
  <c r="H39" i="4" s="1"/>
  <c r="G24" i="4"/>
  <c r="I24" i="4" s="1"/>
  <c r="G23" i="4"/>
  <c r="H23" i="4" s="1"/>
  <c r="G22" i="4"/>
  <c r="I22" i="4" s="1"/>
  <c r="G21" i="4"/>
  <c r="H21" i="4" s="1"/>
  <c r="G20" i="4"/>
  <c r="I20" i="4" s="1"/>
  <c r="G19" i="4"/>
  <c r="H19" i="4" s="1"/>
  <c r="G18" i="4"/>
  <c r="I18" i="4" s="1"/>
  <c r="G17" i="4"/>
  <c r="H17" i="4" s="1"/>
  <c r="G16" i="4"/>
  <c r="I16" i="4" s="1"/>
  <c r="G15" i="4"/>
  <c r="H15" i="4" s="1"/>
  <c r="G14" i="4"/>
  <c r="I14" i="4" s="1"/>
  <c r="G13" i="4"/>
  <c r="H13" i="4" s="1"/>
  <c r="G12" i="4"/>
  <c r="I12" i="4" s="1"/>
  <c r="G11" i="4"/>
  <c r="H11" i="4" s="1"/>
  <c r="G10" i="4"/>
  <c r="I10" i="4" s="1"/>
  <c r="G9" i="4"/>
  <c r="H9" i="4" s="1"/>
  <c r="G8" i="4"/>
  <c r="I8" i="4" s="1"/>
  <c r="G7" i="4"/>
  <c r="H7" i="4" s="1"/>
  <c r="G6" i="4"/>
  <c r="I6" i="4" s="1"/>
  <c r="G5" i="4"/>
  <c r="S30" i="4" s="1"/>
  <c r="H6" i="6" l="1"/>
  <c r="H8" i="6"/>
  <c r="H10" i="6"/>
  <c r="H12" i="6"/>
  <c r="H13" i="6"/>
  <c r="H15" i="6"/>
  <c r="H17" i="6"/>
  <c r="H19" i="6"/>
  <c r="H21" i="6"/>
  <c r="I21" i="6" s="1"/>
  <c r="H23" i="6"/>
  <c r="H25" i="6"/>
  <c r="H27" i="6"/>
  <c r="H29" i="6"/>
  <c r="H31" i="6"/>
  <c r="H33" i="6"/>
  <c r="H35" i="6"/>
  <c r="H37" i="6"/>
  <c r="I37" i="6" s="1"/>
  <c r="H39" i="6"/>
  <c r="H41" i="6"/>
  <c r="H43" i="6"/>
  <c r="H45" i="6"/>
  <c r="H47" i="6"/>
  <c r="H50" i="6"/>
  <c r="I50" i="6" s="1"/>
  <c r="H52" i="6"/>
  <c r="I6" i="6"/>
  <c r="I10" i="6"/>
  <c r="I5" i="6"/>
  <c r="I9" i="6"/>
  <c r="J13" i="6"/>
  <c r="J17" i="6"/>
  <c r="J21" i="6"/>
  <c r="J25" i="6"/>
  <c r="J29" i="6"/>
  <c r="J33" i="6"/>
  <c r="J37" i="6"/>
  <c r="J41" i="6"/>
  <c r="J45" i="6"/>
  <c r="J50" i="6"/>
  <c r="I13" i="6"/>
  <c r="I17" i="6"/>
  <c r="J22" i="6"/>
  <c r="J26" i="6"/>
  <c r="J30" i="6"/>
  <c r="J34" i="6"/>
  <c r="J38" i="6"/>
  <c r="J42" i="6"/>
  <c r="J46" i="6"/>
  <c r="J49" i="6"/>
  <c r="J53" i="6"/>
  <c r="T30" i="4"/>
  <c r="I5" i="4"/>
  <c r="H6" i="4"/>
  <c r="I7" i="4"/>
  <c r="H10" i="4"/>
  <c r="I11" i="4"/>
  <c r="H12" i="4"/>
  <c r="I13" i="4"/>
  <c r="H14" i="4"/>
  <c r="I15" i="4"/>
  <c r="H16" i="4"/>
  <c r="I17" i="4"/>
  <c r="H18" i="4"/>
  <c r="I19" i="4"/>
  <c r="H20" i="4"/>
  <c r="I21" i="4"/>
  <c r="H22" i="4"/>
  <c r="I23" i="4"/>
  <c r="H24" i="4"/>
  <c r="I25" i="4"/>
  <c r="H26" i="4"/>
  <c r="I27" i="4"/>
  <c r="H28" i="4"/>
  <c r="I29" i="4"/>
  <c r="H30" i="4"/>
  <c r="H31" i="4"/>
  <c r="H32" i="4"/>
  <c r="M32" i="4"/>
  <c r="H33" i="4"/>
  <c r="H34" i="4"/>
  <c r="I35" i="4"/>
  <c r="H36" i="4"/>
  <c r="I37" i="4"/>
  <c r="H38" i="4"/>
  <c r="I39" i="4"/>
  <c r="H53" i="4"/>
  <c r="H51" i="4"/>
  <c r="H49" i="4"/>
  <c r="H47" i="4"/>
  <c r="H45" i="4"/>
  <c r="H40" i="4"/>
  <c r="I41" i="4"/>
  <c r="H42" i="4"/>
  <c r="I43" i="4"/>
  <c r="H44" i="4"/>
  <c r="I44" i="4"/>
  <c r="H46" i="4"/>
  <c r="I46" i="4"/>
  <c r="H48" i="4"/>
  <c r="I48" i="4"/>
  <c r="H50" i="4"/>
  <c r="I50" i="4"/>
  <c r="H52" i="4"/>
  <c r="I52" i="4"/>
  <c r="H54" i="4"/>
  <c r="I54" i="4"/>
  <c r="H60" i="4"/>
  <c r="S84" i="4"/>
  <c r="H77" i="4"/>
  <c r="H75" i="4"/>
  <c r="H73" i="4"/>
  <c r="H71" i="4"/>
  <c r="H69" i="4"/>
  <c r="H67" i="4"/>
  <c r="H65" i="4"/>
  <c r="H63" i="4"/>
  <c r="H61" i="4"/>
  <c r="I60" i="4"/>
  <c r="H59" i="4"/>
  <c r="M84" i="4"/>
  <c r="H62" i="4"/>
  <c r="I62" i="4"/>
  <c r="H64" i="4"/>
  <c r="I64" i="4"/>
  <c r="H66" i="4"/>
  <c r="I66" i="4"/>
  <c r="H68" i="4"/>
  <c r="I68" i="4"/>
  <c r="H70" i="4"/>
  <c r="I70" i="4"/>
  <c r="H72" i="4"/>
  <c r="I72" i="4"/>
  <c r="H74" i="4"/>
  <c r="I74" i="4"/>
  <c r="H76" i="4"/>
  <c r="I76" i="4"/>
  <c r="H78" i="4"/>
  <c r="I78" i="4"/>
  <c r="H80" i="4"/>
  <c r="H93" i="4"/>
  <c r="H91" i="4"/>
  <c r="H89" i="4"/>
  <c r="S86" i="4"/>
  <c r="H83" i="4"/>
  <c r="H81" i="4"/>
  <c r="I80" i="4"/>
  <c r="H79" i="4"/>
  <c r="M86" i="4"/>
  <c r="H82" i="4"/>
  <c r="I82" i="4"/>
  <c r="H8" i="4"/>
  <c r="I9" i="4"/>
  <c r="H5" i="4"/>
  <c r="H25" i="4"/>
  <c r="M30" i="4"/>
  <c r="M31" i="4"/>
  <c r="S31" i="4"/>
  <c r="T31" i="4" s="1"/>
  <c r="I32" i="4"/>
  <c r="S32" i="4"/>
  <c r="I33" i="4"/>
  <c r="I34" i="4"/>
  <c r="H35" i="4"/>
  <c r="I36" i="4"/>
  <c r="H37" i="4"/>
  <c r="I38" i="4"/>
  <c r="I40" i="4"/>
  <c r="H41" i="4"/>
  <c r="I42" i="4"/>
  <c r="H43" i="4"/>
  <c r="I45" i="4"/>
  <c r="I47" i="4"/>
  <c r="I49" i="4"/>
  <c r="I51" i="4"/>
  <c r="I53" i="4"/>
  <c r="I59" i="4"/>
  <c r="I61" i="4"/>
  <c r="I63" i="4"/>
  <c r="I65" i="4"/>
  <c r="I67" i="4"/>
  <c r="I69" i="4"/>
  <c r="I71" i="4"/>
  <c r="I73" i="4"/>
  <c r="I75" i="4"/>
  <c r="I77" i="4"/>
  <c r="I79" i="4"/>
  <c r="I81" i="4"/>
  <c r="I83" i="4"/>
  <c r="H84" i="4"/>
  <c r="H85" i="4"/>
  <c r="N85" i="4"/>
  <c r="Q85" i="4"/>
  <c r="R85" i="4" s="1"/>
  <c r="H86" i="4"/>
  <c r="H87" i="4"/>
  <c r="H88" i="4"/>
  <c r="I89" i="4"/>
  <c r="H90" i="4"/>
  <c r="I91" i="4"/>
  <c r="H92" i="4"/>
  <c r="I93" i="4"/>
  <c r="I96" i="4"/>
  <c r="I98" i="4"/>
  <c r="I100" i="4"/>
  <c r="I102" i="4"/>
  <c r="I104" i="4"/>
  <c r="I106" i="4"/>
  <c r="I108" i="4"/>
  <c r="I84" i="4"/>
  <c r="I85" i="4"/>
  <c r="O85" i="4"/>
  <c r="P85" i="4" s="1"/>
  <c r="I86" i="4"/>
  <c r="I87" i="4"/>
  <c r="I88" i="4"/>
  <c r="I90" i="4"/>
  <c r="I92" i="4"/>
  <c r="I95" i="4"/>
  <c r="I97" i="4"/>
  <c r="I99" i="4"/>
  <c r="I101" i="4"/>
  <c r="I103" i="4"/>
  <c r="I105" i="4"/>
  <c r="I107" i="4"/>
  <c r="T138" i="4"/>
  <c r="H94" i="4"/>
  <c r="H96" i="4"/>
  <c r="H98" i="4"/>
  <c r="H100" i="4"/>
  <c r="H102" i="4"/>
  <c r="H104" i="4"/>
  <c r="H106" i="4"/>
  <c r="H108" i="4"/>
  <c r="H114" i="4"/>
  <c r="H116" i="4"/>
  <c r="H118" i="4"/>
  <c r="H120" i="4"/>
  <c r="H122" i="4"/>
  <c r="H124" i="4"/>
  <c r="H126" i="4"/>
  <c r="H128" i="4"/>
  <c r="H130" i="4"/>
  <c r="H132" i="4"/>
  <c r="H134" i="4"/>
  <c r="H136" i="4"/>
  <c r="H138" i="4"/>
  <c r="H139" i="4"/>
  <c r="N139" i="4"/>
  <c r="H140" i="4"/>
  <c r="H141" i="4"/>
  <c r="H142" i="4"/>
  <c r="H144" i="4"/>
  <c r="H146" i="4"/>
  <c r="I148" i="4"/>
  <c r="H149" i="4"/>
  <c r="H151" i="4"/>
  <c r="H153" i="4"/>
  <c r="H155" i="4"/>
  <c r="H157" i="4"/>
  <c r="H159" i="4"/>
  <c r="H161" i="4"/>
  <c r="I168" i="4"/>
  <c r="I170" i="4"/>
  <c r="I172" i="4"/>
  <c r="I174" i="4"/>
  <c r="I176" i="4"/>
  <c r="I178" i="4"/>
  <c r="I180" i="4"/>
  <c r="I182" i="4"/>
  <c r="I184" i="4"/>
  <c r="I186" i="4"/>
  <c r="I190" i="4"/>
  <c r="I192" i="4"/>
  <c r="S192" i="4"/>
  <c r="I193" i="4"/>
  <c r="I194" i="4"/>
  <c r="I94" i="4"/>
  <c r="H95" i="4"/>
  <c r="H97" i="4"/>
  <c r="H99" i="4"/>
  <c r="H101" i="4"/>
  <c r="H103" i="4"/>
  <c r="H105" i="4"/>
  <c r="I114" i="4"/>
  <c r="H115" i="4"/>
  <c r="H117" i="4"/>
  <c r="H119" i="4"/>
  <c r="H121" i="4"/>
  <c r="H123" i="4"/>
  <c r="H125" i="4"/>
  <c r="H127" i="4"/>
  <c r="H129" i="4"/>
  <c r="H131" i="4"/>
  <c r="I134" i="4"/>
  <c r="H135" i="4"/>
  <c r="H137" i="4"/>
  <c r="M138" i="4"/>
  <c r="O139" i="4"/>
  <c r="P139" i="4" s="1"/>
  <c r="M140" i="4"/>
  <c r="S140" i="4"/>
  <c r="S141" i="4" s="1"/>
  <c r="T141" i="4" s="1"/>
  <c r="H143" i="4"/>
  <c r="H145" i="4"/>
  <c r="I149" i="4"/>
  <c r="H150" i="4"/>
  <c r="I151" i="4"/>
  <c r="H152" i="4"/>
  <c r="I153" i="4"/>
  <c r="H154" i="4"/>
  <c r="I155" i="4"/>
  <c r="H156" i="4"/>
  <c r="I157" i="4"/>
  <c r="H158" i="4"/>
  <c r="I159" i="4"/>
  <c r="H160" i="4"/>
  <c r="I161" i="4"/>
  <c r="H162" i="4"/>
  <c r="S194" i="4"/>
  <c r="H188" i="4"/>
  <c r="M192" i="4"/>
  <c r="N193" i="4"/>
  <c r="L193" i="4"/>
  <c r="Q193" i="4"/>
  <c r="R193" i="4" s="1"/>
  <c r="M194" i="4"/>
  <c r="H195" i="4"/>
  <c r="H196" i="4"/>
  <c r="H198" i="4"/>
  <c r="H200" i="4"/>
  <c r="H202" i="4"/>
  <c r="H204" i="4"/>
  <c r="H206" i="4"/>
  <c r="H208" i="4"/>
  <c r="H210" i="4"/>
  <c r="H212" i="4"/>
  <c r="H214" i="4"/>
  <c r="H216" i="4"/>
  <c r="I45" i="6" l="1"/>
  <c r="I41" i="6"/>
  <c r="I43" i="6"/>
  <c r="I47" i="6"/>
  <c r="I52" i="6"/>
  <c r="I40" i="6"/>
  <c r="I42" i="6"/>
  <c r="I44" i="6"/>
  <c r="I46" i="6"/>
  <c r="I48" i="6"/>
  <c r="I49" i="6"/>
  <c r="I51" i="6"/>
  <c r="I53" i="6"/>
  <c r="I54" i="6"/>
  <c r="I33" i="6"/>
  <c r="I29" i="6"/>
  <c r="I25" i="6"/>
  <c r="I27" i="6"/>
  <c r="I31" i="6"/>
  <c r="I35" i="6"/>
  <c r="I39" i="6"/>
  <c r="I26" i="6"/>
  <c r="I28" i="6"/>
  <c r="I30" i="6"/>
  <c r="I32" i="6"/>
  <c r="I34" i="6"/>
  <c r="I36" i="6"/>
  <c r="I38" i="6"/>
  <c r="J10" i="6"/>
  <c r="J6" i="6"/>
  <c r="J8" i="6"/>
  <c r="I12" i="6"/>
  <c r="J5" i="6"/>
  <c r="J7" i="6"/>
  <c r="J9" i="6"/>
  <c r="J11" i="6"/>
  <c r="J14" i="6"/>
  <c r="J16" i="6"/>
  <c r="J18" i="6"/>
  <c r="I19" i="6"/>
  <c r="I23" i="6"/>
  <c r="I14" i="6"/>
  <c r="I16" i="6"/>
  <c r="I18" i="6"/>
  <c r="I20" i="6"/>
  <c r="I22" i="6"/>
  <c r="I24" i="6"/>
  <c r="J54" i="6"/>
  <c r="J51" i="6"/>
  <c r="J48" i="6"/>
  <c r="J44" i="6"/>
  <c r="J40" i="6"/>
  <c r="J36" i="6"/>
  <c r="J32" i="6"/>
  <c r="J28" i="6"/>
  <c r="J24" i="6"/>
  <c r="J20" i="6"/>
  <c r="I15" i="6"/>
  <c r="J52" i="6"/>
  <c r="J47" i="6"/>
  <c r="J43" i="6"/>
  <c r="J39" i="6"/>
  <c r="J35" i="6"/>
  <c r="J31" i="6"/>
  <c r="J27" i="6"/>
  <c r="J23" i="6"/>
  <c r="J19" i="6"/>
  <c r="J15" i="6"/>
  <c r="I11" i="6"/>
  <c r="I7" i="6"/>
  <c r="J12" i="6"/>
  <c r="I8" i="6"/>
  <c r="N194" i="4"/>
  <c r="O194" i="4"/>
  <c r="P194" i="4" s="1"/>
  <c r="M195" i="4"/>
  <c r="N195" i="4" s="1"/>
  <c r="N192" i="4"/>
  <c r="O192" i="4"/>
  <c r="Q192" i="4" s="1"/>
  <c r="O140" i="4"/>
  <c r="P140" i="4" s="1"/>
  <c r="N140" i="4"/>
  <c r="S195" i="4"/>
  <c r="T195" i="4" s="1"/>
  <c r="T192" i="4"/>
  <c r="L85" i="4"/>
  <c r="O30" i="4"/>
  <c r="M33" i="4"/>
  <c r="N33" i="4" s="1"/>
  <c r="N30" i="4"/>
  <c r="M141" i="4"/>
  <c r="N141" i="4" s="1"/>
  <c r="O138" i="4"/>
  <c r="N138" i="4"/>
  <c r="Q139" i="4"/>
  <c r="O31" i="4"/>
  <c r="P31" i="4" s="1"/>
  <c r="N31" i="4"/>
  <c r="N86" i="4"/>
  <c r="O86" i="4"/>
  <c r="P86" i="4" s="1"/>
  <c r="N84" i="4"/>
  <c r="O84" i="4"/>
  <c r="M87" i="4"/>
  <c r="N87" i="4" s="1"/>
  <c r="Q84" i="4"/>
  <c r="T84" i="4"/>
  <c r="S87" i="4"/>
  <c r="T87" i="4" s="1"/>
  <c r="N32" i="4"/>
  <c r="O32" i="4"/>
  <c r="P32" i="4" s="1"/>
  <c r="Q32" i="4"/>
  <c r="R32" i="4" s="1"/>
  <c r="S33" i="4"/>
  <c r="T33" i="4" s="1"/>
  <c r="R192" i="4" l="1"/>
  <c r="L32" i="4"/>
  <c r="R84" i="4"/>
  <c r="P84" i="4"/>
  <c r="O87" i="4"/>
  <c r="P87" i="4" s="1"/>
  <c r="O141" i="4"/>
  <c r="P141" i="4" s="1"/>
  <c r="P138" i="4"/>
  <c r="O33" i="4"/>
  <c r="P33" i="4" s="1"/>
  <c r="P30" i="4"/>
  <c r="Q140" i="4"/>
  <c r="T32" i="4"/>
  <c r="L84" i="4"/>
  <c r="Q86" i="4"/>
  <c r="R86" i="4" s="1"/>
  <c r="T86" i="4" s="1"/>
  <c r="L31" i="4"/>
  <c r="Q31" i="4"/>
  <c r="R31" i="4" s="1"/>
  <c r="R139" i="4"/>
  <c r="L139" i="4"/>
  <c r="Q138" i="4"/>
  <c r="Q30" i="4"/>
  <c r="O195" i="4"/>
  <c r="P195" i="4" s="1"/>
  <c r="P192" i="4"/>
  <c r="L192" i="4"/>
  <c r="Q194" i="4"/>
  <c r="R194" i="4" s="1"/>
  <c r="T194" i="4" s="1"/>
  <c r="Q33" i="4" l="1"/>
  <c r="R33" i="4" s="1"/>
  <c r="R30" i="4"/>
  <c r="Q141" i="4"/>
  <c r="R141" i="4" s="1"/>
  <c r="R138" i="4"/>
  <c r="L138" i="4"/>
  <c r="R140" i="4"/>
  <c r="T140" i="4" s="1"/>
  <c r="L140" i="4"/>
  <c r="L30" i="4"/>
  <c r="L33" i="4" s="1"/>
  <c r="L86" i="4"/>
  <c r="L87" i="4"/>
  <c r="L194" i="4"/>
  <c r="L195" i="4" s="1"/>
  <c r="Q87" i="4"/>
  <c r="R87" i="4" s="1"/>
  <c r="Q195" i="4"/>
  <c r="R195" i="4" s="1"/>
  <c r="L141" i="4" l="1"/>
</calcChain>
</file>

<file path=xl/sharedStrings.xml><?xml version="1.0" encoding="utf-8"?>
<sst xmlns="http://schemas.openxmlformats.org/spreadsheetml/2006/main" count="901" uniqueCount="266">
  <si>
    <t>KẾT QUẢ THI ĐUA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</si>
  <si>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</si>
  <si>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</si>
  <si>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</si>
  <si>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</si>
  <si>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</si>
  <si>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</si>
  <si>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</si>
  <si>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</si>
  <si>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</si>
  <si>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</si>
  <si>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</si>
  <si>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t>S
Á
N
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</si>
  <si>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</si>
  <si>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Công Phúc</t>
  </si>
  <si>
    <r>
      <t>12A</t>
    </r>
    <r>
      <rPr>
        <vertAlign val="superscript"/>
        <sz val="12"/>
        <color indexed="10"/>
        <rFont val="Tahoma"/>
        <family val="2"/>
      </rPr>
      <t>2</t>
    </r>
  </si>
  <si>
    <t>2T,4P</t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</si>
  <si>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</si>
  <si>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Ánh Tuyết</t>
  </si>
  <si>
    <t>1P,1T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</si>
  <si>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</si>
  <si>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Hoàn Thu</t>
  </si>
  <si>
    <t>4T,1P</t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</si>
  <si>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</si>
  <si>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1T</t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</si>
  <si>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</si>
  <si>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</si>
  <si>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2t</t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</si>
  <si>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</si>
  <si>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Ngọc Thoan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</si>
  <si>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</si>
  <si>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Văn Sâm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</si>
  <si>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</si>
  <si>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Ngọc Nhịn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</si>
  <si>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</si>
  <si>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Bảo Ngân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</si>
  <si>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</si>
  <si>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</si>
  <si>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Đình Nhân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</si>
  <si>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</si>
  <si>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Bích Viên</t>
  </si>
  <si>
    <t>3t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</si>
  <si>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</si>
  <si>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Kiều Ngân</t>
  </si>
  <si>
    <t>Đặng Tuyết</t>
  </si>
  <si>
    <t>Hữu Thương</t>
  </si>
  <si>
    <t>Thảo Vy</t>
  </si>
  <si>
    <t>Xuân Thành</t>
  </si>
  <si>
    <r>
      <t>10A</t>
    </r>
    <r>
      <rPr>
        <vertAlign val="superscript"/>
        <sz val="12"/>
        <color indexed="10"/>
        <rFont val="Tahoma"/>
        <family val="2"/>
      </rPr>
      <t>6</t>
    </r>
  </si>
  <si>
    <t>Vũ Huyền</t>
  </si>
  <si>
    <t>1t,1p</t>
  </si>
  <si>
    <t>THỐNG KÊ ĐIỂM TRUNG BÌNH TUẦN 1</t>
  </si>
  <si>
    <r>
      <t>10A</t>
    </r>
    <r>
      <rPr>
        <vertAlign val="superscript"/>
        <sz val="12"/>
        <color indexed="10"/>
        <rFont val="Tahoma"/>
        <family val="2"/>
      </rPr>
      <t>7</t>
    </r>
  </si>
  <si>
    <t>KHỐI</t>
  </si>
  <si>
    <t>T.Số
Lớp</t>
  </si>
  <si>
    <t>&gt;=9.0</t>
  </si>
  <si>
    <t>8.5 -&gt; 8.9</t>
  </si>
  <si>
    <t>8 -&gt; 8.4</t>
  </si>
  <si>
    <t>&lt;8.0</t>
  </si>
  <si>
    <r>
      <t>10A</t>
    </r>
    <r>
      <rPr>
        <vertAlign val="superscript"/>
        <sz val="12"/>
        <color indexed="10"/>
        <rFont val="Tahoma"/>
        <family val="2"/>
      </rPr>
      <t>8</t>
    </r>
  </si>
  <si>
    <t>Số Lượng</t>
  </si>
  <si>
    <t>Tỉ lệ</t>
  </si>
  <si>
    <t>Số lượng</t>
  </si>
  <si>
    <t>C
H
I
Ề
U</t>
  </si>
  <si>
    <t>3 Khối</t>
  </si>
  <si>
    <t>Thu Loan</t>
  </si>
  <si>
    <t>Kim Xuyến</t>
  </si>
  <si>
    <t>Minh Phụng</t>
  </si>
  <si>
    <t>1T,1P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</si>
  <si>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</si>
  <si>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Xuân Hùng</t>
  </si>
  <si>
    <t>Bích Liên</t>
  </si>
  <si>
    <t>Lương Nga</t>
  </si>
  <si>
    <t>Hoàng Oanh</t>
  </si>
  <si>
    <t>4t,1p</t>
  </si>
  <si>
    <t>Hồng Quân</t>
  </si>
  <si>
    <t>Hồng Hoa</t>
  </si>
  <si>
    <t>1p</t>
  </si>
  <si>
    <t>Dùng Nhành</t>
  </si>
  <si>
    <t>Thu Hiền</t>
  </si>
  <si>
    <t>Xuân Nhân</t>
  </si>
  <si>
    <t>Yến Ly</t>
  </si>
  <si>
    <t>Mỹ Trang</t>
  </si>
  <si>
    <t>Anh Thư</t>
  </si>
  <si>
    <t>1t</t>
  </si>
  <si>
    <t>Kim Ngân</t>
  </si>
  <si>
    <t>Huệ Linh</t>
  </si>
  <si>
    <t xml:space="preserve">            KẾT QUẢ THI ĐUA</t>
  </si>
  <si>
    <t xml:space="preserve">                                         Từ ngày 04/ 12 /2014  Đến ngày 10 / 12 / 2014</t>
  </si>
  <si>
    <t xml:space="preserve">              Từ ngày 7 / 11 / 2014  Đến ngày 13 / 11 / 2014</t>
  </si>
  <si>
    <t>2t,3p</t>
  </si>
  <si>
    <t>2t,1p</t>
  </si>
  <si>
    <t>4p</t>
  </si>
  <si>
    <t>2p</t>
  </si>
  <si>
    <t>3t,sđp</t>
  </si>
  <si>
    <t>THỐNG KÊ ĐIỂM TRUNG BÌNH TUẦN 3</t>
  </si>
  <si>
    <t>C
H
I
Ề
U</t>
  </si>
  <si>
    <t>2t,2p</t>
  </si>
  <si>
    <t xml:space="preserve">                                         Từ ngày 11/ 3 /2011  Đến ngày 17 / 3 / 2011</t>
  </si>
  <si>
    <t>THỐNG KÊ ĐIỂM TRUNG BÌNH TUẦN 4</t>
  </si>
  <si>
    <t>KẾT QUẢ THI ĐUA THÁNG 12</t>
  </si>
  <si>
    <t>ĐIỂM TB TUẦN</t>
  </si>
  <si>
    <t>ĐIỂM TB
THÁNG</t>
  </si>
  <si>
    <t>I</t>
  </si>
  <si>
    <t>II</t>
  </si>
  <si>
    <t>III</t>
  </si>
  <si>
    <t>IV</t>
  </si>
  <si>
    <t>S
Á
N
G</t>
  </si>
  <si>
    <t>3t,3p,tóc#</t>
  </si>
  <si>
    <t>ĐIỂM TB THÁNG</t>
  </si>
  <si>
    <t>Đặng Chung</t>
  </si>
  <si>
    <t xml:space="preserve">Minh Thời </t>
  </si>
  <si>
    <t>Hồng loan</t>
  </si>
  <si>
    <t>Lê Lý</t>
  </si>
  <si>
    <t>Bùi Tỉnh</t>
  </si>
  <si>
    <t xml:space="preserve">Thanh Châu </t>
  </si>
  <si>
    <t>Diễm Linh</t>
  </si>
  <si>
    <t>Bích Ngân</t>
  </si>
  <si>
    <t xml:space="preserve">Công Tuấn </t>
  </si>
  <si>
    <t>Minh Ngọc</t>
  </si>
  <si>
    <t>Kim Phụng</t>
  </si>
  <si>
    <t>Thị Phượng</t>
  </si>
  <si>
    <t>Kim Yến</t>
  </si>
  <si>
    <t>Trung Trực</t>
  </si>
  <si>
    <t>Thanh Thúy</t>
  </si>
  <si>
    <t>Trà My</t>
  </si>
  <si>
    <t>Lê Ngọc</t>
  </si>
  <si>
    <t>Thị Diệu</t>
  </si>
  <si>
    <r>
      <t>12A</t>
    </r>
    <r>
      <rPr>
        <vertAlign val="superscript"/>
        <sz val="12"/>
        <color indexed="10"/>
        <rFont val="Tahoma"/>
        <family val="2"/>
      </rPr>
      <t>16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</si>
  <si>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17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</si>
  <si>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18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</si>
  <si>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19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</si>
  <si>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20</t>
    </r>
    <r>
      <rPr>
        <sz val="10"/>
        <rFont val="Arial"/>
        <family val="2"/>
        <charset val="163"/>
      </rPr>
      <t/>
    </r>
  </si>
  <si>
    <r>
      <t>10A</t>
    </r>
    <r>
      <rPr>
        <vertAlign val="superscript"/>
        <sz val="12"/>
        <color indexed="10"/>
        <rFont val="Tahoma"/>
        <family val="2"/>
      </rPr>
      <t>1</t>
    </r>
  </si>
  <si>
    <r>
      <t>10A</t>
    </r>
    <r>
      <rPr>
        <vertAlign val="superscript"/>
        <sz val="12"/>
        <color indexed="10"/>
        <rFont val="Tahoma"/>
        <family val="2"/>
      </rPr>
      <t>2</t>
    </r>
  </si>
  <si>
    <r>
      <t>10A</t>
    </r>
    <r>
      <rPr>
        <vertAlign val="superscript"/>
        <sz val="12"/>
        <color indexed="10"/>
        <rFont val="Tahoma"/>
        <family val="2"/>
      </rPr>
      <t>3</t>
    </r>
  </si>
  <si>
    <r>
      <t>10A</t>
    </r>
    <r>
      <rPr>
        <vertAlign val="superscript"/>
        <sz val="12"/>
        <color indexed="10"/>
        <rFont val="Tahoma"/>
        <family val="2"/>
      </rPr>
      <t>4</t>
    </r>
  </si>
  <si>
    <r>
      <t>10A</t>
    </r>
    <r>
      <rPr>
        <vertAlign val="superscript"/>
        <sz val="12"/>
        <color indexed="10"/>
        <rFont val="Tahoma"/>
        <family val="2"/>
      </rPr>
      <t>5</t>
    </r>
  </si>
  <si>
    <r>
      <t>10A</t>
    </r>
    <r>
      <rPr>
        <vertAlign val="superscript"/>
        <sz val="12"/>
        <color indexed="1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</si>
  <si>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</si>
  <si>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</si>
  <si>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</si>
  <si>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</si>
  <si>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</si>
  <si>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</si>
  <si>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2</t>
    </r>
  </si>
  <si>
    <r>
      <t>11A</t>
    </r>
    <r>
      <rPr>
        <vertAlign val="superscript"/>
        <sz val="12"/>
        <color rgb="FFC00000"/>
        <rFont val="Tahoma"/>
        <family val="2"/>
      </rPr>
      <t>3</t>
    </r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</si>
  <si>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</si>
  <si>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</si>
  <si>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</si>
  <si>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</si>
  <si>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</si>
  <si>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</si>
  <si>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</si>
  <si>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</si>
  <si>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</si>
  <si>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</si>
  <si>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</si>
  <si>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</si>
  <si>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Tháng 9</t>
  </si>
  <si>
    <t>Từ ngày 01 /12/ 2017 đến ngày 07/ 12 / 2017</t>
  </si>
  <si>
    <t>2T,1P</t>
  </si>
  <si>
    <t>4T,1P,2ĂN,CHỬITHỀ,QUAITRƯỚC</t>
  </si>
  <si>
    <t>2P</t>
  </si>
  <si>
    <t>1P(TANG…)</t>
  </si>
  <si>
    <t>3T</t>
  </si>
  <si>
    <t>1T,1SAI.PHIỆU</t>
  </si>
  <si>
    <t>1T,2P</t>
  </si>
  <si>
    <t>2T,2P,KOCVẠT</t>
  </si>
  <si>
    <t>2T,4P,SON</t>
  </si>
  <si>
    <t>3P</t>
  </si>
  <si>
    <t>3T,3P,DÁNTƯỜNG</t>
  </si>
  <si>
    <t>4T,1P,SON</t>
  </si>
  <si>
    <t>1T,1P,2BÔNG</t>
  </si>
  <si>
    <t>3T,2P</t>
  </si>
  <si>
    <t>2T,2SĐP</t>
  </si>
  <si>
    <t>1KP,3SĐP</t>
  </si>
  <si>
    <t>1T,2P,DẠPQUAI</t>
  </si>
  <si>
    <t>1P,ĐAP.,QUẦNBÓ,VS</t>
  </si>
  <si>
    <t>2T,3P,QUÊNSĐB,VSMÁINGÓI</t>
  </si>
  <si>
    <t>4T,1P,KODỰNGCHỔI</t>
  </si>
  <si>
    <t>2T,2P,KODỰNG</t>
  </si>
  <si>
    <t>1P</t>
  </si>
  <si>
    <t>5T,BÚTXÓA</t>
  </si>
  <si>
    <t>2T,2P,KOTẮTQUẠT,VS</t>
  </si>
  <si>
    <t>5T,1P,SONMÔI</t>
  </si>
  <si>
    <t>2P,KOGIẦY,KODÂYNỊT,KOTREOCHỔI</t>
  </si>
  <si>
    <t>1T,3P,SON,KONỊT,VS</t>
  </si>
  <si>
    <t>1T,3P,1K,SON,VS</t>
  </si>
  <si>
    <t>3T,4P,2SĐP</t>
  </si>
  <si>
    <t>2T,3P</t>
  </si>
  <si>
    <t>4T,3P</t>
  </si>
  <si>
    <t>VS</t>
  </si>
  <si>
    <t>3T,2ĂN,TÓC</t>
  </si>
  <si>
    <t>2T,1P,SĐP</t>
  </si>
  <si>
    <t>2T,2P,SON,QUAITRƯỚC</t>
  </si>
  <si>
    <t>Từ ngày 08 / 12 / 2017 đến ngày 14 / 12 / 2017</t>
  </si>
  <si>
    <t>2t,vs</t>
  </si>
  <si>
    <t>4t,kocvạt</t>
  </si>
  <si>
    <t>4t,3p,1k,vs</t>
  </si>
  <si>
    <t>3t,3p,kocvạt.,vs</t>
  </si>
  <si>
    <t>2t,đtdđ</t>
  </si>
  <si>
    <t>quầnbó</t>
  </si>
  <si>
    <t>4t,ăn</t>
  </si>
  <si>
    <t>sđp,kodâynịt</t>
  </si>
  <si>
    <t>4t,1p,ăn,sđp,5kogiầy</t>
  </si>
  <si>
    <t>kodâynịt</t>
  </si>
  <si>
    <t>3t,2p,ngồi..</t>
  </si>
  <si>
    <t>1p,4ăn</t>
  </si>
  <si>
    <t>5p,2t</t>
  </si>
  <si>
    <t>1t,3p,tóc#</t>
  </si>
  <si>
    <t>2p,vs</t>
  </si>
  <si>
    <t>2t,1k,2ăn,đạpquai,vs</t>
  </si>
  <si>
    <t>3t,2p,sđp</t>
  </si>
  <si>
    <t>1p,1k,ăn</t>
  </si>
  <si>
    <t>2t,1p,kocvạt</t>
  </si>
  <si>
    <t>7t,1p,đtdđ,vs,chửi</t>
  </si>
  <si>
    <t>2t,sđp</t>
  </si>
  <si>
    <t>3t,5p,sđp</t>
  </si>
  <si>
    <t>Từ ngày 15/ 12 / 2017 đến ngày 30 / 12 / 2017</t>
  </si>
  <si>
    <t>4T</t>
  </si>
  <si>
    <t>2T,4P,1K</t>
  </si>
  <si>
    <t>1T,1K</t>
  </si>
  <si>
    <t>2T</t>
  </si>
  <si>
    <t>1P,6T</t>
  </si>
  <si>
    <t>1P,4T</t>
  </si>
  <si>
    <t>2P,5T,SĐP</t>
  </si>
  <si>
    <t>2P,4SĐP</t>
  </si>
  <si>
    <t>7T,1P</t>
  </si>
  <si>
    <t>4T,1P,3SĐP</t>
  </si>
  <si>
    <t>3P,SĐP</t>
  </si>
  <si>
    <t>7P,TÚIXÁCH</t>
  </si>
  <si>
    <t>3T,1P</t>
  </si>
  <si>
    <t>4P</t>
  </si>
  <si>
    <t>1T,3P</t>
  </si>
  <si>
    <t>1T,TÓC#,SAIPHÙJIỆU</t>
  </si>
  <si>
    <t>1T,1P,1K</t>
  </si>
  <si>
    <t>3P,2K,CHỬITHỀ</t>
  </si>
  <si>
    <t>1T,7P</t>
  </si>
  <si>
    <t>3T,4P</t>
  </si>
  <si>
    <t>Từ ngày 24/ 11 / 2017 đến ngày 30 / 11/ 2017</t>
  </si>
  <si>
    <t>Từ ngày 01 /12/ 2017 đến ngày 30 / 12 / 2017</t>
  </si>
  <si>
    <t>TRƯỜNG THPT TRẦN KHAI NGUYÊN</t>
  </si>
  <si>
    <t>KẾT QUẢ THI ĐUA  HỌC KỲ II</t>
  </si>
  <si>
    <t>Từ ngày 04 / 01 / 2019 đến ngày 09 / 5 / 2019</t>
  </si>
  <si>
    <t>Năm Học:2018 - 2019</t>
  </si>
  <si>
    <t>Minh Thời</t>
  </si>
  <si>
    <t>Công Tuấn</t>
  </si>
  <si>
    <t>Hồng Loan</t>
  </si>
  <si>
    <t xml:space="preserve">Hoàn Thu </t>
  </si>
  <si>
    <t>Minh Thư</t>
  </si>
  <si>
    <t>Trần Diệu</t>
  </si>
  <si>
    <t>Nguyễn Phượng</t>
  </si>
  <si>
    <t>Minh Thắng</t>
  </si>
  <si>
    <t>Cẩm Ái</t>
  </si>
  <si>
    <t>Phước Như</t>
  </si>
  <si>
    <r>
      <t>10A</t>
    </r>
    <r>
      <rPr>
        <vertAlign val="superscript"/>
        <sz val="12"/>
        <color indexed="10"/>
        <rFont val="Tahoma"/>
        <family val="2"/>
      </rPr>
      <t>16</t>
    </r>
  </si>
  <si>
    <r>
      <t>10A</t>
    </r>
    <r>
      <rPr>
        <vertAlign val="superscript"/>
        <sz val="12"/>
        <color indexed="10"/>
        <rFont val="Tahoma"/>
        <family val="2"/>
      </rPr>
      <t>17</t>
    </r>
  </si>
  <si>
    <t>Phạm Nga</t>
  </si>
  <si>
    <r>
      <t>10A</t>
    </r>
    <r>
      <rPr>
        <vertAlign val="superscript"/>
        <sz val="12"/>
        <color indexed="10"/>
        <rFont val="Tahoma"/>
        <family val="2"/>
      </rPr>
      <t>18</t>
    </r>
  </si>
  <si>
    <r>
      <t>10A</t>
    </r>
    <r>
      <rPr>
        <vertAlign val="superscript"/>
        <sz val="12"/>
        <color indexed="10"/>
        <rFont val="Tahoma"/>
        <family val="2"/>
      </rPr>
      <t>19</t>
    </r>
  </si>
  <si>
    <r>
      <t>10A</t>
    </r>
    <r>
      <rPr>
        <vertAlign val="superscript"/>
        <sz val="12"/>
        <color indexed="10"/>
        <rFont val="Tahoma"/>
        <family val="2"/>
      </rPr>
      <t>20</t>
    </r>
  </si>
  <si>
    <t xml:space="preserve">Minh Ngọc </t>
  </si>
  <si>
    <t>Thanh Trúc</t>
  </si>
  <si>
    <t>Minh Tâm</t>
  </si>
  <si>
    <t xml:space="preserve">Minh Phụng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</si>
</sst>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;[Red]0.0"/>
    <numFmt numFmtId="166" formatCode="0.0%"/>
    <numFmt numFmtId="167" formatCode="#,##0.0"/>
  </numFmts>
  <fonts count="4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indexed="8"/>
      <name val="Tahoma"/>
      <family val="2"/>
    </font>
    <font>
      <b/>
      <sz val="16"/>
      <name val="Tahoma"/>
      <family val="2"/>
    </font>
    <font>
      <b/>
      <sz val="14"/>
      <color rgb="FFFFFFFF"/>
      <name val="Tahoma"/>
      <family val="2"/>
    </font>
    <font>
      <sz val="11"/>
      <color theme="1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sz val="11"/>
      <color indexed="10"/>
      <name val="Tahoma"/>
      <family val="2"/>
    </font>
    <font>
      <b/>
      <sz val="9"/>
      <color indexed="10"/>
      <name val="Tahoma"/>
      <family val="2"/>
    </font>
    <font>
      <b/>
      <sz val="10"/>
      <color indexed="10"/>
      <name val="Tahoma"/>
      <family val="2"/>
    </font>
    <font>
      <sz val="11"/>
      <color indexed="21"/>
      <name val="Tahoma"/>
      <family val="2"/>
    </font>
    <font>
      <b/>
      <sz val="26"/>
      <name val="Tahoma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1"/>
      <color rgb="FF00B050"/>
      <name val="Tahoma"/>
      <family val="2"/>
    </font>
    <font>
      <sz val="12"/>
      <color indexed="17"/>
      <name val="Tahoma"/>
      <family val="2"/>
    </font>
    <font>
      <b/>
      <sz val="11"/>
      <name val="Tahoma"/>
      <family val="2"/>
    </font>
    <font>
      <sz val="16"/>
      <name val="Tahoma"/>
      <family val="2"/>
    </font>
    <font>
      <sz val="9"/>
      <color indexed="12"/>
      <name val="Tahoma"/>
      <family val="2"/>
    </font>
    <font>
      <sz val="9"/>
      <color indexed="53"/>
      <name val="Tahoma"/>
      <family val="2"/>
    </font>
    <font>
      <b/>
      <sz val="11"/>
      <color rgb="FFFF0000"/>
      <name val="Tahoma"/>
      <family val="2"/>
    </font>
    <font>
      <sz val="10"/>
      <color indexed="53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indexed="8"/>
      <name val="Tahoma"/>
      <family val="2"/>
    </font>
    <font>
      <sz val="11"/>
      <color indexed="59"/>
      <name val="Tahoma"/>
      <family val="2"/>
    </font>
    <font>
      <b/>
      <sz val="16"/>
      <color indexed="59"/>
      <name val="Tahoma"/>
      <family val="2"/>
    </font>
    <font>
      <sz val="10"/>
      <color indexed="12"/>
      <name val="Tahoma"/>
      <family val="2"/>
    </font>
    <font>
      <b/>
      <sz val="12"/>
      <color indexed="53"/>
      <name val="Tahoma"/>
      <family val="2"/>
    </font>
    <font>
      <sz val="12"/>
      <color indexed="21"/>
      <name val="Tahoma"/>
      <family val="2"/>
    </font>
    <font>
      <b/>
      <sz val="11"/>
      <color indexed="53"/>
      <name val="Tahoma"/>
      <family val="2"/>
    </font>
    <font>
      <b/>
      <sz val="14"/>
      <color rgb="FFFFFFFF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5" tint="-0.249977111117893"/>
      <name val="Tahoma"/>
      <family val="2"/>
    </font>
    <font>
      <b/>
      <sz val="10"/>
      <color theme="5" tint="-0.249977111117893"/>
      <name val="Tahoma"/>
      <family val="2"/>
    </font>
    <font>
      <b/>
      <sz val="11"/>
      <color theme="5" tint="-0.249977111117893"/>
      <name val="Tahoma"/>
      <family val="2"/>
    </font>
    <font>
      <b/>
      <sz val="26"/>
      <name val="Arial"/>
      <family val="2"/>
    </font>
    <font>
      <b/>
      <sz val="18"/>
      <name val="Tahoma"/>
      <family val="2"/>
    </font>
    <font>
      <sz val="11"/>
      <color rgb="FF002060"/>
      <name val="Tahoma"/>
      <family val="2"/>
    </font>
    <font>
      <sz val="11"/>
      <color rgb="FFC00000"/>
      <name val="Tahoma"/>
      <family val="2"/>
    </font>
    <font>
      <b/>
      <u/>
      <sz val="11"/>
      <color indexed="53"/>
      <name val="Tahoma"/>
      <family val="2"/>
    </font>
    <font>
      <u/>
      <sz val="11"/>
      <color indexed="2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94">
    <xf numFmtId="0" fontId="0" fillId="0" borderId="0" xfId="0"/>
    <xf numFmtId="0" fontId="3" fillId="2" borderId="0" xfId="0" applyFont="1" applyFill="1" applyBorder="1" applyAlignment="1"/>
    <xf numFmtId="0" fontId="5" fillId="0" borderId="0" xfId="0" applyFont="1" applyAlignment="1">
      <alignment horizontal="center" readingOrder="2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7" fillId="5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1" fontId="14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65" fontId="8" fillId="0" borderId="11" xfId="2" applyNumberFormat="1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1" fillId="2" borderId="4" xfId="0" applyFont="1" applyFill="1" applyBorder="1" applyAlignment="1">
      <alignment horizontal="center" vertical="center"/>
    </xf>
    <xf numFmtId="1" fontId="25" fillId="2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66" fontId="26" fillId="0" borderId="2" xfId="3" applyNumberFormat="1" applyFont="1" applyBorder="1" applyAlignment="1">
      <alignment horizontal="center" vertical="center"/>
    </xf>
    <xf numFmtId="166" fontId="26" fillId="0" borderId="2" xfId="3" applyNumberFormat="1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164" fontId="8" fillId="0" borderId="17" xfId="0" applyNumberFormat="1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66" fontId="24" fillId="0" borderId="2" xfId="3" applyNumberFormat="1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19" fillId="0" borderId="18" xfId="0" applyFont="1" applyBorder="1" applyAlignment="1">
      <alignment horizontal="left" vertical="center"/>
    </xf>
    <xf numFmtId="164" fontId="8" fillId="0" borderId="1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5" borderId="4" xfId="0" applyFont="1" applyFill="1" applyBorder="1" applyAlignment="1">
      <alignment vertical="center"/>
    </xf>
    <xf numFmtId="1" fontId="25" fillId="8" borderId="2" xfId="0" applyNumberFormat="1" applyFont="1" applyFill="1" applyBorder="1" applyAlignment="1">
      <alignment horizontal="center" vertical="center"/>
    </xf>
    <xf numFmtId="166" fontId="26" fillId="5" borderId="2" xfId="3" applyNumberFormat="1" applyFont="1" applyFill="1" applyBorder="1" applyAlignment="1">
      <alignment horizontal="center" vertical="center"/>
    </xf>
    <xf numFmtId="166" fontId="24" fillId="5" borderId="2" xfId="3" applyNumberFormat="1" applyFont="1" applyFill="1" applyBorder="1" applyAlignment="1">
      <alignment horizontal="center" vertical="center"/>
    </xf>
    <xf numFmtId="166" fontId="26" fillId="3" borderId="2" xfId="3" applyNumberFormat="1" applyFont="1" applyFill="1" applyBorder="1" applyAlignment="1">
      <alignment vertical="center"/>
    </xf>
    <xf numFmtId="166" fontId="26" fillId="0" borderId="2" xfId="3" applyNumberFormat="1" applyFont="1" applyBorder="1" applyAlignment="1">
      <alignment horizontal="left" vertical="center" indent="1"/>
    </xf>
    <xf numFmtId="0" fontId="20" fillId="0" borderId="13" xfId="0" applyFont="1" applyBorder="1" applyAlignment="1">
      <alignment vertical="center"/>
    </xf>
    <xf numFmtId="0" fontId="19" fillId="0" borderId="13" xfId="0" applyFont="1" applyBorder="1" applyAlignment="1">
      <alignment horizontal="left"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164" fontId="29" fillId="0" borderId="11" xfId="0" applyNumberFormat="1" applyFont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164" fontId="8" fillId="0" borderId="20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27" fillId="0" borderId="17" xfId="0" applyFont="1" applyBorder="1" applyAlignment="1">
      <alignment vertical="center"/>
    </xf>
    <xf numFmtId="164" fontId="30" fillId="3" borderId="17" xfId="0" applyNumberFormat="1" applyFont="1" applyFill="1" applyBorder="1" applyAlignment="1">
      <alignment horizontal="center" vertical="center"/>
    </xf>
    <xf numFmtId="0" fontId="31" fillId="3" borderId="0" xfId="0" applyFont="1" applyFill="1" applyBorder="1" applyAlignment="1"/>
    <xf numFmtId="0" fontId="30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center"/>
    </xf>
    <xf numFmtId="0" fontId="30" fillId="3" borderId="1" xfId="0" quotePrefix="1" applyFont="1" applyFill="1" applyBorder="1" applyAlignment="1">
      <alignment vertical="center"/>
    </xf>
    <xf numFmtId="0" fontId="32" fillId="5" borderId="7" xfId="0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/>
    </xf>
    <xf numFmtId="167" fontId="8" fillId="0" borderId="11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164" fontId="33" fillId="0" borderId="17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29" fillId="0" borderId="10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/>
    </xf>
    <xf numFmtId="164" fontId="8" fillId="0" borderId="20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64" fontId="33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6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164" fontId="35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4" fontId="35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64" fontId="35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6" fillId="0" borderId="0" xfId="0" applyFont="1" applyAlignment="1">
      <alignment horizontal="center" readingOrder="2"/>
    </xf>
    <xf numFmtId="0" fontId="40" fillId="5" borderId="23" xfId="0" applyFont="1" applyFill="1" applyBorder="1" applyAlignment="1">
      <alignment horizontal="center" vertical="center"/>
    </xf>
    <xf numFmtId="0" fontId="40" fillId="6" borderId="23" xfId="0" applyFont="1" applyFill="1" applyBorder="1" applyAlignment="1">
      <alignment horizontal="center" vertical="center"/>
    </xf>
    <xf numFmtId="0" fontId="40" fillId="7" borderId="2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43" fillId="0" borderId="10" xfId="0" applyFont="1" applyBorder="1" applyAlignment="1">
      <alignment horizontal="left" vertical="center"/>
    </xf>
    <xf numFmtId="0" fontId="43" fillId="0" borderId="11" xfId="0" applyFont="1" applyBorder="1" applyAlignment="1">
      <alignment horizontal="left" vertical="center"/>
    </xf>
    <xf numFmtId="164" fontId="16" fillId="0" borderId="11" xfId="0" applyNumberFormat="1" applyFont="1" applyBorder="1" applyAlignment="1">
      <alignment horizontal="center" vertical="center"/>
    </xf>
    <xf numFmtId="0" fontId="43" fillId="0" borderId="12" xfId="0" applyFont="1" applyBorder="1" applyAlignment="1">
      <alignment horizontal="left" vertical="center"/>
    </xf>
    <xf numFmtId="0" fontId="43" fillId="0" borderId="17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4" fillId="0" borderId="11" xfId="0" applyFont="1" applyBorder="1" applyAlignment="1">
      <alignment horizontal="left" vertical="center"/>
    </xf>
    <xf numFmtId="0" fontId="44" fillId="0" borderId="11" xfId="0" applyFont="1" applyFill="1" applyBorder="1" applyAlignment="1">
      <alignment horizontal="left" vertical="center"/>
    </xf>
    <xf numFmtId="0" fontId="44" fillId="0" borderId="20" xfId="0" applyFont="1" applyBorder="1" applyAlignment="1">
      <alignment horizontal="left" vertical="center"/>
    </xf>
    <xf numFmtId="0" fontId="44" fillId="0" borderId="11" xfId="0" applyFont="1" applyBorder="1" applyAlignment="1">
      <alignment vertical="center"/>
    </xf>
    <xf numFmtId="0" fontId="44" fillId="0" borderId="17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164" fontId="33" fillId="0" borderId="11" xfId="0" applyNumberFormat="1" applyFont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11" fontId="14" fillId="0" borderId="11" xfId="0" applyNumberFormat="1" applyFont="1" applyBorder="1" applyAlignment="1">
      <alignment vertical="center"/>
    </xf>
    <xf numFmtId="0" fontId="34" fillId="0" borderId="20" xfId="0" applyFont="1" applyBorder="1" applyAlignment="1">
      <alignment horizontal="center" vertical="center"/>
    </xf>
    <xf numFmtId="0" fontId="43" fillId="0" borderId="13" xfId="0" applyFont="1" applyBorder="1" applyAlignment="1">
      <alignment horizontal="left" vertical="center"/>
    </xf>
    <xf numFmtId="164" fontId="45" fillId="0" borderId="11" xfId="0" applyNumberFormat="1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164" fontId="35" fillId="0" borderId="11" xfId="0" applyNumberFormat="1" applyFont="1" applyBorder="1" applyAlignment="1">
      <alignment horizontal="center" vertical="center"/>
    </xf>
    <xf numFmtId="164" fontId="16" fillId="0" borderId="18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44" fillId="0" borderId="13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30" fillId="3" borderId="1" xfId="0" quotePrefix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1" fillId="0" borderId="25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7" fillId="4" borderId="23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38" fillId="4" borderId="24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23" xfId="0" applyFont="1" applyFill="1" applyBorder="1" applyAlignment="1">
      <alignment horizontal="center" vertical="center"/>
    </xf>
    <xf numFmtId="0" fontId="42" fillId="3" borderId="0" xfId="0" applyFont="1" applyFill="1" applyBorder="1" applyAlignment="1">
      <alignment horizont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1" fontId="40" fillId="5" borderId="23" xfId="0" applyNumberFormat="1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Style 1" xfId="4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 patternType="gray0625"/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600075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4800600" y="38100"/>
          <a:ext cx="141922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12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47625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4943475" y="10420350"/>
          <a:ext cx="129540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85725" y="20726400"/>
          <a:ext cx="1076325" cy="3810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6</xdr:col>
      <xdr:colOff>638175</xdr:colOff>
      <xdr:row>108</xdr:row>
      <xdr:rowOff>9525</xdr:rowOff>
    </xdr:from>
    <xdr:to>
      <xdr:col>8</xdr:col>
      <xdr:colOff>752475</xdr:colOff>
      <xdr:row>109</xdr:row>
      <xdr:rowOff>133350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4838700" y="20707350"/>
          <a:ext cx="1447800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12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142875" y="10401300"/>
          <a:ext cx="1076325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6</xdr:col>
      <xdr:colOff>561976</xdr:colOff>
      <xdr:row>162</xdr:row>
      <xdr:rowOff>47624</xdr:rowOff>
    </xdr:from>
    <xdr:to>
      <xdr:col>9</xdr:col>
      <xdr:colOff>0</xdr:colOff>
      <xdr:row>163</xdr:row>
      <xdr:rowOff>152400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4762501" y="31070549"/>
          <a:ext cx="1552574" cy="361951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1" i="1" u="sng" strike="noStrike">
              <a:solidFill>
                <a:srgbClr val="FFFFFF"/>
              </a:solidFill>
              <a:latin typeface="Arial"/>
              <a:cs typeface="Arial"/>
            </a:rPr>
            <a:t>THÁNG </a:t>
          </a:r>
          <a:r>
            <a:rPr lang="en-US" sz="1400" b="1" i="1" u="sng" strike="noStrike" baseline="0">
              <a:solidFill>
                <a:srgbClr val="FFFFFF"/>
              </a:solidFill>
              <a:latin typeface="Arial"/>
              <a:cs typeface="Arial"/>
            </a:rPr>
            <a:t> 12</a:t>
          </a:r>
          <a:endParaRPr lang="en-US" sz="1400" b="1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162</xdr:row>
      <xdr:rowOff>57150</xdr:rowOff>
    </xdr:from>
    <xdr:to>
      <xdr:col>2</xdr:col>
      <xdr:colOff>19050</xdr:colOff>
      <xdr:row>163</xdr:row>
      <xdr:rowOff>180974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47625" y="31080075"/>
          <a:ext cx="1190625" cy="380999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4</a:t>
          </a: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600075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4800600" y="38100"/>
          <a:ext cx="141922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12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47625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4943475" y="10420350"/>
          <a:ext cx="129540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85725" y="20726400"/>
          <a:ext cx="1076325" cy="3810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6</xdr:col>
      <xdr:colOff>638175</xdr:colOff>
      <xdr:row>108</xdr:row>
      <xdr:rowOff>9525</xdr:rowOff>
    </xdr:from>
    <xdr:to>
      <xdr:col>8</xdr:col>
      <xdr:colOff>752475</xdr:colOff>
      <xdr:row>109</xdr:row>
      <xdr:rowOff>133350</xdr:rowOff>
    </xdr:to>
    <xdr:sp macro="" textlink="">
      <xdr:nvSpPr>
        <xdr:cNvPr id="14" name="Oval 13"/>
        <xdr:cNvSpPr>
          <a:spLocks noChangeArrowheads="1"/>
        </xdr:cNvSpPr>
      </xdr:nvSpPr>
      <xdr:spPr bwMode="auto">
        <a:xfrm>
          <a:off x="4838700" y="20707350"/>
          <a:ext cx="1447800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12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15" name="Oval 14"/>
        <xdr:cNvSpPr>
          <a:spLocks noChangeArrowheads="1"/>
        </xdr:cNvSpPr>
      </xdr:nvSpPr>
      <xdr:spPr bwMode="auto">
        <a:xfrm>
          <a:off x="142875" y="10401300"/>
          <a:ext cx="1076325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6</xdr:col>
      <xdr:colOff>561976</xdr:colOff>
      <xdr:row>162</xdr:row>
      <xdr:rowOff>47624</xdr:rowOff>
    </xdr:from>
    <xdr:to>
      <xdr:col>9</xdr:col>
      <xdr:colOff>0</xdr:colOff>
      <xdr:row>163</xdr:row>
      <xdr:rowOff>152400</xdr:rowOff>
    </xdr:to>
    <xdr:sp macro="" textlink="">
      <xdr:nvSpPr>
        <xdr:cNvPr id="16" name="Oval 15"/>
        <xdr:cNvSpPr>
          <a:spLocks noChangeArrowheads="1"/>
        </xdr:cNvSpPr>
      </xdr:nvSpPr>
      <xdr:spPr bwMode="auto">
        <a:xfrm>
          <a:off x="4762501" y="31070549"/>
          <a:ext cx="1552574" cy="361951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1" i="1" u="sng" strike="noStrike">
              <a:solidFill>
                <a:srgbClr val="FFFFFF"/>
              </a:solidFill>
              <a:latin typeface="Arial"/>
              <a:cs typeface="Arial"/>
            </a:rPr>
            <a:t>THÁNG </a:t>
          </a:r>
          <a:r>
            <a:rPr lang="en-US" sz="1400" b="1" i="1" u="sng" strike="noStrike" baseline="0">
              <a:solidFill>
                <a:srgbClr val="FFFFFF"/>
              </a:solidFill>
              <a:latin typeface="Arial"/>
              <a:cs typeface="Arial"/>
            </a:rPr>
            <a:t> 12</a:t>
          </a:r>
          <a:endParaRPr lang="en-US" sz="1400" b="1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162</xdr:row>
      <xdr:rowOff>57150</xdr:rowOff>
    </xdr:from>
    <xdr:to>
      <xdr:col>2</xdr:col>
      <xdr:colOff>19050</xdr:colOff>
      <xdr:row>163</xdr:row>
      <xdr:rowOff>180974</xdr:rowOff>
    </xdr:to>
    <xdr:sp macro="" textlink="">
      <xdr:nvSpPr>
        <xdr:cNvPr id="17" name="Oval 16"/>
        <xdr:cNvSpPr>
          <a:spLocks noChangeArrowheads="1"/>
        </xdr:cNvSpPr>
      </xdr:nvSpPr>
      <xdr:spPr bwMode="auto">
        <a:xfrm>
          <a:off x="47625" y="31080075"/>
          <a:ext cx="1190625" cy="380999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4</a:t>
          </a: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8" name="Oval 17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7</xdr:col>
      <xdr:colOff>47626</xdr:colOff>
      <xdr:row>0</xdr:row>
      <xdr:rowOff>38100</xdr:rowOff>
    </xdr:from>
    <xdr:to>
      <xdr:col>8</xdr:col>
      <xdr:colOff>771526</xdr:colOff>
      <xdr:row>1</xdr:row>
      <xdr:rowOff>209550</xdr:rowOff>
    </xdr:to>
    <xdr:sp macro="" textlink="">
      <xdr:nvSpPr>
        <xdr:cNvPr id="19" name="Oval 18"/>
        <xdr:cNvSpPr>
          <a:spLocks noChangeArrowheads="1"/>
        </xdr:cNvSpPr>
      </xdr:nvSpPr>
      <xdr:spPr bwMode="auto">
        <a:xfrm>
          <a:off x="4943476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12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47625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20" name="Oval 19"/>
        <xdr:cNvSpPr>
          <a:spLocks noChangeArrowheads="1"/>
        </xdr:cNvSpPr>
      </xdr:nvSpPr>
      <xdr:spPr bwMode="auto">
        <a:xfrm>
          <a:off x="4943475" y="10420350"/>
          <a:ext cx="137160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21" name="Oval 20"/>
        <xdr:cNvSpPr>
          <a:spLocks noChangeArrowheads="1"/>
        </xdr:cNvSpPr>
      </xdr:nvSpPr>
      <xdr:spPr bwMode="auto">
        <a:xfrm>
          <a:off x="85725" y="20726400"/>
          <a:ext cx="1076325" cy="3810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7</xdr:col>
      <xdr:colOff>114300</xdr:colOff>
      <xdr:row>108</xdr:row>
      <xdr:rowOff>9525</xdr:rowOff>
    </xdr:from>
    <xdr:to>
      <xdr:col>8</xdr:col>
      <xdr:colOff>752475</xdr:colOff>
      <xdr:row>109</xdr:row>
      <xdr:rowOff>133350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5010150" y="20707350"/>
          <a:ext cx="1352550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12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23" name="Oval 22"/>
        <xdr:cNvSpPr>
          <a:spLocks noChangeArrowheads="1"/>
        </xdr:cNvSpPr>
      </xdr:nvSpPr>
      <xdr:spPr bwMode="auto">
        <a:xfrm>
          <a:off x="142875" y="10401300"/>
          <a:ext cx="1076325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7</xdr:col>
      <xdr:colOff>66675</xdr:colOff>
      <xdr:row>162</xdr:row>
      <xdr:rowOff>47624</xdr:rowOff>
    </xdr:from>
    <xdr:to>
      <xdr:col>8</xdr:col>
      <xdr:colOff>781049</xdr:colOff>
      <xdr:row>163</xdr:row>
      <xdr:rowOff>152400</xdr:rowOff>
    </xdr:to>
    <xdr:sp macro="" textlink="">
      <xdr:nvSpPr>
        <xdr:cNvPr id="24" name="Oval 23"/>
        <xdr:cNvSpPr>
          <a:spLocks noChangeArrowheads="1"/>
        </xdr:cNvSpPr>
      </xdr:nvSpPr>
      <xdr:spPr bwMode="auto">
        <a:xfrm>
          <a:off x="4962525" y="31061024"/>
          <a:ext cx="1428749" cy="400051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1" i="1" u="sng" strike="noStrike">
              <a:solidFill>
                <a:srgbClr val="FFFFFF"/>
              </a:solidFill>
              <a:latin typeface="Arial"/>
              <a:cs typeface="Arial"/>
            </a:rPr>
            <a:t>THÁNG </a:t>
          </a:r>
          <a:r>
            <a:rPr lang="en-US" sz="1400" b="1" i="1" u="sng" strike="noStrike" baseline="0">
              <a:solidFill>
                <a:srgbClr val="FFFFFF"/>
              </a:solidFill>
              <a:latin typeface="Arial"/>
              <a:cs typeface="Arial"/>
            </a:rPr>
            <a:t> 12</a:t>
          </a:r>
          <a:endParaRPr lang="en-US" sz="1400" b="1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95250</xdr:colOff>
      <xdr:row>162</xdr:row>
      <xdr:rowOff>76200</xdr:rowOff>
    </xdr:from>
    <xdr:to>
      <xdr:col>2</xdr:col>
      <xdr:colOff>66675</xdr:colOff>
      <xdr:row>163</xdr:row>
      <xdr:rowOff>133350</xdr:rowOff>
    </xdr:to>
    <xdr:sp macro="" textlink="">
      <xdr:nvSpPr>
        <xdr:cNvPr id="25" name="Oval 24"/>
        <xdr:cNvSpPr>
          <a:spLocks noChangeArrowheads="1"/>
        </xdr:cNvSpPr>
      </xdr:nvSpPr>
      <xdr:spPr bwMode="auto">
        <a:xfrm>
          <a:off x="95250" y="31089600"/>
          <a:ext cx="1190625" cy="3524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4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718\THI&#272;UA17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819\THI&#272;UA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8"/>
      <sheetName val="T8"/>
      <sheetName val="W9"/>
      <sheetName val="T9"/>
      <sheetName val="W10"/>
      <sheetName val="T10"/>
      <sheetName val="W11"/>
      <sheetName val="T11"/>
      <sheetName val="W12"/>
      <sheetName val="T12"/>
      <sheetName val="HK1"/>
      <sheetName val="W1"/>
      <sheetName val="T1"/>
      <sheetName val="Sheet1"/>
    </sheetNames>
    <sheetDataSet>
      <sheetData sheetId="0"/>
      <sheetData sheetId="1">
        <row r="5">
          <cell r="H5">
            <v>9.8000000000000007</v>
          </cell>
        </row>
      </sheetData>
      <sheetData sheetId="2"/>
      <sheetData sheetId="3">
        <row r="5">
          <cell r="H5">
            <v>9.8000000000000007</v>
          </cell>
        </row>
      </sheetData>
      <sheetData sheetId="4"/>
      <sheetData sheetId="5">
        <row r="5">
          <cell r="H5">
            <v>9.8000000000000007</v>
          </cell>
        </row>
      </sheetData>
      <sheetData sheetId="6"/>
      <sheetData sheetId="7">
        <row r="5">
          <cell r="H5">
            <v>9.8000000000000007</v>
          </cell>
        </row>
      </sheetData>
      <sheetData sheetId="8">
        <row r="5">
          <cell r="G5">
            <v>9.5</v>
          </cell>
        </row>
        <row r="6">
          <cell r="G6">
            <v>8.3000000000000007</v>
          </cell>
        </row>
        <row r="7">
          <cell r="G7">
            <v>9.6999999999999993</v>
          </cell>
        </row>
        <row r="8">
          <cell r="G8">
            <v>10</v>
          </cell>
        </row>
        <row r="9">
          <cell r="G9">
            <v>9.8000000000000007</v>
          </cell>
        </row>
        <row r="10">
          <cell r="G10">
            <v>9.5</v>
          </cell>
        </row>
        <row r="11">
          <cell r="G11">
            <v>9.6999999999999993</v>
          </cell>
        </row>
        <row r="12">
          <cell r="G12">
            <v>10</v>
          </cell>
        </row>
        <row r="13">
          <cell r="G13">
            <v>9.5</v>
          </cell>
        </row>
        <row r="14">
          <cell r="G14">
            <v>9.6999999999999993</v>
          </cell>
        </row>
        <row r="15">
          <cell r="G15">
            <v>10</v>
          </cell>
        </row>
        <row r="16">
          <cell r="G16">
            <v>9</v>
          </cell>
        </row>
        <row r="17">
          <cell r="G17">
            <v>8.6999999999999993</v>
          </cell>
        </row>
        <row r="18">
          <cell r="G18">
            <v>9.3000000000000007</v>
          </cell>
        </row>
        <row r="19">
          <cell r="G19">
            <v>8.1999999999999993</v>
          </cell>
        </row>
        <row r="20">
          <cell r="G20">
            <v>9.5</v>
          </cell>
        </row>
        <row r="21">
          <cell r="G21">
            <v>9.8000000000000007</v>
          </cell>
        </row>
        <row r="22">
          <cell r="G22">
            <v>8.8000000000000007</v>
          </cell>
        </row>
        <row r="23">
          <cell r="G23">
            <v>9.5</v>
          </cell>
        </row>
        <row r="24">
          <cell r="G24">
            <v>9.6999999999999993</v>
          </cell>
        </row>
        <row r="25">
          <cell r="G25">
            <v>9.8000000000000007</v>
          </cell>
        </row>
        <row r="26">
          <cell r="G26">
            <v>9.1999999999999993</v>
          </cell>
        </row>
        <row r="27">
          <cell r="G27">
            <v>9.3000000000000007</v>
          </cell>
        </row>
        <row r="28">
          <cell r="G28">
            <v>9.3000000000000007</v>
          </cell>
        </row>
        <row r="29">
          <cell r="G29">
            <v>9</v>
          </cell>
        </row>
        <row r="30">
          <cell r="G30">
            <v>8.3000000000000007</v>
          </cell>
        </row>
        <row r="31">
          <cell r="G31">
            <v>9.6999999999999993</v>
          </cell>
        </row>
        <row r="32">
          <cell r="G32">
            <v>9.3000000000000007</v>
          </cell>
        </row>
        <row r="33">
          <cell r="G33">
            <v>9.3000000000000007</v>
          </cell>
        </row>
        <row r="34">
          <cell r="G34">
            <v>8.6999999999999993</v>
          </cell>
        </row>
        <row r="35">
          <cell r="G35">
            <v>9</v>
          </cell>
        </row>
        <row r="36">
          <cell r="G36">
            <v>9.1999999999999993</v>
          </cell>
        </row>
        <row r="37">
          <cell r="G37">
            <v>9.8000000000000007</v>
          </cell>
        </row>
        <row r="38">
          <cell r="G38">
            <v>9</v>
          </cell>
        </row>
        <row r="39">
          <cell r="G39">
            <v>9.8000000000000007</v>
          </cell>
        </row>
        <row r="40">
          <cell r="G40">
            <v>8.6999999999999993</v>
          </cell>
        </row>
        <row r="41">
          <cell r="G41">
            <v>8.8000000000000007</v>
          </cell>
        </row>
        <row r="42">
          <cell r="G42">
            <v>9.1999999999999993</v>
          </cell>
        </row>
        <row r="43">
          <cell r="G43">
            <v>8.8000000000000007</v>
          </cell>
        </row>
        <row r="44">
          <cell r="G44">
            <v>8.6999999999999993</v>
          </cell>
        </row>
        <row r="45">
          <cell r="G45">
            <v>9</v>
          </cell>
        </row>
        <row r="46">
          <cell r="G46">
            <v>8.5</v>
          </cell>
        </row>
        <row r="47">
          <cell r="G47">
            <v>9.1999999999999993</v>
          </cell>
        </row>
        <row r="48">
          <cell r="G48">
            <v>8.8000000000000007</v>
          </cell>
        </row>
        <row r="49">
          <cell r="G49">
            <v>9.5</v>
          </cell>
        </row>
        <row r="50">
          <cell r="G50">
            <v>9.3000000000000007</v>
          </cell>
        </row>
        <row r="51">
          <cell r="G51">
            <v>9</v>
          </cell>
        </row>
        <row r="52">
          <cell r="G52">
            <v>9.5</v>
          </cell>
        </row>
        <row r="53">
          <cell r="G53">
            <v>9.3000000000000007</v>
          </cell>
        </row>
        <row r="54">
          <cell r="G54">
            <v>9</v>
          </cell>
        </row>
        <row r="59">
          <cell r="G59">
            <v>9.8000000000000007</v>
          </cell>
        </row>
        <row r="60">
          <cell r="G60">
            <v>9.6999999999999993</v>
          </cell>
        </row>
        <row r="61">
          <cell r="G61">
            <v>9.5</v>
          </cell>
        </row>
        <row r="62">
          <cell r="G62">
            <v>9.1999999999999993</v>
          </cell>
        </row>
        <row r="63">
          <cell r="G63">
            <v>9.8000000000000007</v>
          </cell>
        </row>
        <row r="64">
          <cell r="G64">
            <v>9.6999999999999993</v>
          </cell>
        </row>
        <row r="65">
          <cell r="G65">
            <v>10</v>
          </cell>
        </row>
        <row r="66">
          <cell r="G66">
            <v>9.6999999999999993</v>
          </cell>
        </row>
        <row r="67">
          <cell r="G67">
            <v>9.5</v>
          </cell>
        </row>
        <row r="68">
          <cell r="G68">
            <v>9.8000000000000007</v>
          </cell>
        </row>
        <row r="69">
          <cell r="G69">
            <v>9.6999999999999993</v>
          </cell>
        </row>
        <row r="70">
          <cell r="G70">
            <v>9.5</v>
          </cell>
        </row>
        <row r="71">
          <cell r="G71">
            <v>8</v>
          </cell>
        </row>
        <row r="72">
          <cell r="G72">
            <v>9.8000000000000007</v>
          </cell>
        </row>
        <row r="73">
          <cell r="G73">
            <v>8.6999999999999993</v>
          </cell>
        </row>
        <row r="74">
          <cell r="G74">
            <v>9.1999999999999993</v>
          </cell>
        </row>
        <row r="75">
          <cell r="G75">
            <v>9.3000000000000007</v>
          </cell>
        </row>
        <row r="76">
          <cell r="G76">
            <v>9.8000000000000007</v>
          </cell>
        </row>
        <row r="77">
          <cell r="G77">
            <v>9.8000000000000007</v>
          </cell>
        </row>
        <row r="78">
          <cell r="G78">
            <v>9.1999999999999993</v>
          </cell>
        </row>
        <row r="79">
          <cell r="G79">
            <v>9.6999999999999993</v>
          </cell>
        </row>
        <row r="80">
          <cell r="G80">
            <v>9.3000000000000007</v>
          </cell>
        </row>
        <row r="81">
          <cell r="G81">
            <v>9.6999999999999993</v>
          </cell>
        </row>
        <row r="82">
          <cell r="G82">
            <v>9.3000000000000007</v>
          </cell>
        </row>
        <row r="83">
          <cell r="G83">
            <v>9.8000000000000007</v>
          </cell>
        </row>
        <row r="84">
          <cell r="G84">
            <v>9.6999999999999993</v>
          </cell>
        </row>
        <row r="85">
          <cell r="G85">
            <v>9.8000000000000007</v>
          </cell>
        </row>
        <row r="86">
          <cell r="G86">
            <v>9.8000000000000007</v>
          </cell>
        </row>
        <row r="87">
          <cell r="G87">
            <v>8</v>
          </cell>
        </row>
        <row r="88">
          <cell r="G88">
            <v>9.8000000000000007</v>
          </cell>
        </row>
        <row r="89">
          <cell r="G89">
            <v>9</v>
          </cell>
        </row>
        <row r="90">
          <cell r="G90">
            <v>8.6999999999999993</v>
          </cell>
        </row>
        <row r="91">
          <cell r="G91">
            <v>9.1999999999999993</v>
          </cell>
        </row>
        <row r="92">
          <cell r="G92">
            <v>9.5</v>
          </cell>
        </row>
        <row r="93">
          <cell r="G93">
            <v>9.8000000000000007</v>
          </cell>
        </row>
        <row r="94">
          <cell r="G94">
            <v>8.6999999999999993</v>
          </cell>
        </row>
        <row r="95">
          <cell r="G95">
            <v>9</v>
          </cell>
        </row>
        <row r="96">
          <cell r="G96">
            <v>9.5</v>
          </cell>
        </row>
        <row r="97">
          <cell r="G97">
            <v>9.6999999999999993</v>
          </cell>
        </row>
        <row r="98">
          <cell r="G98">
            <v>8.3000000000000007</v>
          </cell>
        </row>
        <row r="99">
          <cell r="G99">
            <v>9.6999999999999993</v>
          </cell>
        </row>
        <row r="100">
          <cell r="G100">
            <v>9</v>
          </cell>
        </row>
        <row r="101">
          <cell r="G101">
            <v>9</v>
          </cell>
        </row>
        <row r="102">
          <cell r="G102">
            <v>9.1999999999999993</v>
          </cell>
        </row>
        <row r="103">
          <cell r="G103">
            <v>9.5</v>
          </cell>
        </row>
        <row r="104">
          <cell r="G104">
            <v>9.3000000000000007</v>
          </cell>
        </row>
        <row r="105">
          <cell r="G105">
            <v>8</v>
          </cell>
        </row>
        <row r="106">
          <cell r="G106">
            <v>9.5</v>
          </cell>
        </row>
        <row r="107">
          <cell r="G107">
            <v>9.6999999999999993</v>
          </cell>
        </row>
        <row r="108">
          <cell r="G108">
            <v>8.5</v>
          </cell>
        </row>
        <row r="113">
          <cell r="G113">
            <v>9.8000000000000007</v>
          </cell>
        </row>
        <row r="114">
          <cell r="G114">
            <v>9.5</v>
          </cell>
        </row>
        <row r="115">
          <cell r="G115">
            <v>9.8000000000000007</v>
          </cell>
        </row>
        <row r="116">
          <cell r="G116">
            <v>9.1999999999999993</v>
          </cell>
        </row>
        <row r="117">
          <cell r="G117">
            <v>9.3000000000000007</v>
          </cell>
        </row>
        <row r="118">
          <cell r="G118">
            <v>10</v>
          </cell>
        </row>
        <row r="119">
          <cell r="G119">
            <v>9.8000000000000007</v>
          </cell>
        </row>
        <row r="120">
          <cell r="G120">
            <v>8.5</v>
          </cell>
        </row>
        <row r="121">
          <cell r="G121">
            <v>9.6999999999999993</v>
          </cell>
        </row>
        <row r="122">
          <cell r="G122">
            <v>9.8000000000000007</v>
          </cell>
        </row>
        <row r="123">
          <cell r="G123">
            <v>9.6999999999999993</v>
          </cell>
        </row>
        <row r="124">
          <cell r="G124">
            <v>9.6999999999999993</v>
          </cell>
        </row>
        <row r="125">
          <cell r="G125">
            <v>9.3000000000000007</v>
          </cell>
        </row>
        <row r="126">
          <cell r="G126">
            <v>9.6999999999999993</v>
          </cell>
        </row>
        <row r="127">
          <cell r="G127">
            <v>9.1999999999999993</v>
          </cell>
        </row>
        <row r="128">
          <cell r="G128">
            <v>9.5</v>
          </cell>
        </row>
        <row r="129">
          <cell r="G129">
            <v>9.5</v>
          </cell>
        </row>
        <row r="130">
          <cell r="G130">
            <v>8.8000000000000007</v>
          </cell>
        </row>
        <row r="131">
          <cell r="G131">
            <v>9.1999999999999993</v>
          </cell>
        </row>
        <row r="132">
          <cell r="G132">
            <v>8.6999999999999993</v>
          </cell>
        </row>
        <row r="133">
          <cell r="G133">
            <v>9.5</v>
          </cell>
        </row>
        <row r="134">
          <cell r="G134">
            <v>9.1999999999999993</v>
          </cell>
        </row>
        <row r="135">
          <cell r="G135">
            <v>9.5</v>
          </cell>
        </row>
        <row r="136">
          <cell r="G136">
            <v>9.1999999999999993</v>
          </cell>
        </row>
        <row r="137">
          <cell r="G137">
            <v>8.8000000000000007</v>
          </cell>
        </row>
        <row r="138">
          <cell r="G138">
            <v>8.6999999999999993</v>
          </cell>
        </row>
        <row r="139">
          <cell r="G139">
            <v>9.5</v>
          </cell>
        </row>
        <row r="140">
          <cell r="G140">
            <v>8.6999999999999993</v>
          </cell>
        </row>
        <row r="141">
          <cell r="G141">
            <v>9.6999999999999993</v>
          </cell>
        </row>
        <row r="142">
          <cell r="G142">
            <v>9.6999999999999993</v>
          </cell>
        </row>
        <row r="143">
          <cell r="G143">
            <v>9.3000000000000007</v>
          </cell>
        </row>
        <row r="144">
          <cell r="G144">
            <v>9.6999999999999993</v>
          </cell>
        </row>
        <row r="145">
          <cell r="G145">
            <v>8.6999999999999993</v>
          </cell>
        </row>
        <row r="146">
          <cell r="G146">
            <v>9.5</v>
          </cell>
        </row>
        <row r="147">
          <cell r="G147">
            <v>9.6999999999999993</v>
          </cell>
        </row>
        <row r="148">
          <cell r="G148">
            <v>10</v>
          </cell>
        </row>
        <row r="149">
          <cell r="G149">
            <v>9.8000000000000007</v>
          </cell>
        </row>
        <row r="150">
          <cell r="G150">
            <v>9.3000000000000007</v>
          </cell>
        </row>
        <row r="151">
          <cell r="G151">
            <v>9.3000000000000007</v>
          </cell>
        </row>
        <row r="152">
          <cell r="G152">
            <v>10</v>
          </cell>
        </row>
        <row r="153">
          <cell r="G153">
            <v>9.3000000000000007</v>
          </cell>
        </row>
        <row r="154">
          <cell r="G154">
            <v>9</v>
          </cell>
        </row>
        <row r="155">
          <cell r="G155">
            <v>9.6999999999999993</v>
          </cell>
        </row>
        <row r="156">
          <cell r="G156">
            <v>9.1999999999999993</v>
          </cell>
        </row>
        <row r="157">
          <cell r="G157">
            <v>9.5</v>
          </cell>
        </row>
        <row r="158">
          <cell r="G158">
            <v>8</v>
          </cell>
        </row>
        <row r="159">
          <cell r="G159">
            <v>8.6999999999999993</v>
          </cell>
        </row>
        <row r="160">
          <cell r="G160">
            <v>8.8000000000000007</v>
          </cell>
        </row>
        <row r="161">
          <cell r="G161">
            <v>9.8000000000000007</v>
          </cell>
        </row>
        <row r="162">
          <cell r="G162">
            <v>9</v>
          </cell>
        </row>
      </sheetData>
      <sheetData sheetId="9">
        <row r="5">
          <cell r="H5">
            <v>9.6999999999999993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9"/>
      <sheetName val="T9"/>
      <sheetName val="W10"/>
      <sheetName val="T10"/>
      <sheetName val="W11"/>
      <sheetName val="T11"/>
      <sheetName val="W12"/>
      <sheetName val="T12"/>
      <sheetName val="HK1"/>
      <sheetName val="W1"/>
      <sheetName val="T1"/>
      <sheetName val="W2"/>
      <sheetName val="T2"/>
      <sheetName val="W3"/>
      <sheetName val="T3"/>
      <sheetName val="HK2"/>
      <sheetName val="W4"/>
      <sheetName val="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H5">
            <v>9.83</v>
          </cell>
        </row>
        <row r="6">
          <cell r="H6">
            <v>9.7899999999999991</v>
          </cell>
        </row>
        <row r="7">
          <cell r="H7">
            <v>9.5</v>
          </cell>
        </row>
        <row r="8">
          <cell r="H8">
            <v>9.4600000000000009</v>
          </cell>
        </row>
        <row r="9">
          <cell r="H9">
            <v>8.8800000000000008</v>
          </cell>
        </row>
        <row r="10">
          <cell r="H10">
            <v>8.34</v>
          </cell>
        </row>
        <row r="11">
          <cell r="H11">
            <v>8.4600000000000009</v>
          </cell>
        </row>
        <row r="12">
          <cell r="H12">
            <v>9.6300000000000008</v>
          </cell>
        </row>
        <row r="13">
          <cell r="H13">
            <v>9.09</v>
          </cell>
        </row>
        <row r="14">
          <cell r="H14">
            <v>9.17</v>
          </cell>
        </row>
        <row r="15">
          <cell r="H15">
            <v>9.3000000000000007</v>
          </cell>
        </row>
        <row r="16">
          <cell r="H16">
            <v>9</v>
          </cell>
        </row>
        <row r="17">
          <cell r="H17">
            <v>9.2899999999999991</v>
          </cell>
        </row>
        <row r="18">
          <cell r="H18">
            <v>9</v>
          </cell>
        </row>
        <row r="19">
          <cell r="H19">
            <v>9.09</v>
          </cell>
        </row>
        <row r="20">
          <cell r="H20">
            <v>8.92</v>
          </cell>
        </row>
        <row r="21">
          <cell r="H21">
            <v>8.7899999999999991</v>
          </cell>
        </row>
        <row r="22">
          <cell r="H22">
            <v>8.2899999999999991</v>
          </cell>
        </row>
        <row r="23">
          <cell r="H23">
            <v>8.67</v>
          </cell>
        </row>
        <row r="24">
          <cell r="H24">
            <v>9.2899999999999991</v>
          </cell>
        </row>
        <row r="25">
          <cell r="H25">
            <v>9.08</v>
          </cell>
        </row>
        <row r="26">
          <cell r="H26">
            <v>8.92</v>
          </cell>
        </row>
        <row r="27">
          <cell r="H27">
            <v>8.2100000000000009</v>
          </cell>
        </row>
        <row r="28">
          <cell r="H28">
            <v>8.2899999999999991</v>
          </cell>
        </row>
        <row r="29">
          <cell r="H29">
            <v>9.7100000000000009</v>
          </cell>
        </row>
        <row r="30">
          <cell r="H30">
            <v>9.25</v>
          </cell>
        </row>
        <row r="31">
          <cell r="H31">
            <v>9.67</v>
          </cell>
        </row>
        <row r="32">
          <cell r="H32">
            <v>9.1300000000000008</v>
          </cell>
        </row>
        <row r="33">
          <cell r="H33">
            <v>8.75</v>
          </cell>
        </row>
        <row r="34">
          <cell r="H34">
            <v>9.08</v>
          </cell>
        </row>
        <row r="35">
          <cell r="H35">
            <v>9</v>
          </cell>
        </row>
        <row r="36">
          <cell r="H36">
            <v>9.1300000000000008</v>
          </cell>
        </row>
        <row r="37">
          <cell r="H37">
            <v>8.9600000000000009</v>
          </cell>
        </row>
        <row r="38">
          <cell r="H38">
            <v>9.0399999999999991</v>
          </cell>
        </row>
        <row r="39">
          <cell r="H39">
            <v>9</v>
          </cell>
        </row>
        <row r="40">
          <cell r="H40">
            <v>9.5</v>
          </cell>
        </row>
        <row r="41">
          <cell r="H41">
            <v>9.42</v>
          </cell>
        </row>
        <row r="42">
          <cell r="H42">
            <v>9.3800000000000008</v>
          </cell>
        </row>
        <row r="43">
          <cell r="H43">
            <v>8.8800000000000008</v>
          </cell>
        </row>
        <row r="44">
          <cell r="H44">
            <v>9</v>
          </cell>
        </row>
        <row r="45">
          <cell r="H45">
            <v>9.17</v>
          </cell>
        </row>
        <row r="46">
          <cell r="H46">
            <v>8.58</v>
          </cell>
        </row>
        <row r="47">
          <cell r="H47">
            <v>8.92</v>
          </cell>
        </row>
        <row r="48">
          <cell r="H48">
            <v>9</v>
          </cell>
        </row>
        <row r="49">
          <cell r="H49">
            <v>9.0399999999999991</v>
          </cell>
        </row>
        <row r="50">
          <cell r="H50">
            <v>9.25</v>
          </cell>
        </row>
        <row r="51">
          <cell r="H51">
            <v>9.33</v>
          </cell>
        </row>
        <row r="52">
          <cell r="H52">
            <v>9.3800000000000008</v>
          </cell>
        </row>
        <row r="53">
          <cell r="H53">
            <v>9.0399999999999991</v>
          </cell>
        </row>
        <row r="54">
          <cell r="H54">
            <v>9.5299999999999994</v>
          </cell>
        </row>
      </sheetData>
      <sheetData sheetId="12"/>
      <sheetData sheetId="13">
        <row r="5">
          <cell r="H5">
            <v>9.83</v>
          </cell>
        </row>
        <row r="6">
          <cell r="H6">
            <v>9.83</v>
          </cell>
        </row>
        <row r="7">
          <cell r="H7">
            <v>9.7100000000000009</v>
          </cell>
        </row>
        <row r="8">
          <cell r="H8">
            <v>9.25</v>
          </cell>
        </row>
        <row r="9">
          <cell r="H9">
            <v>8.8800000000000008</v>
          </cell>
        </row>
        <row r="10">
          <cell r="H10">
            <v>9</v>
          </cell>
        </row>
        <row r="11">
          <cell r="H11">
            <v>8.9600000000000009</v>
          </cell>
        </row>
        <row r="12">
          <cell r="H12">
            <v>9.6300000000000008</v>
          </cell>
        </row>
        <row r="13">
          <cell r="H13">
            <v>9.2899999999999991</v>
          </cell>
        </row>
        <row r="14">
          <cell r="H14">
            <v>9.33</v>
          </cell>
        </row>
        <row r="15">
          <cell r="H15">
            <v>9.58</v>
          </cell>
        </row>
        <row r="16">
          <cell r="H16">
            <v>8.5399999999999991</v>
          </cell>
        </row>
        <row r="17">
          <cell r="H17">
            <v>9.2100000000000009</v>
          </cell>
        </row>
        <row r="18">
          <cell r="H18">
            <v>8.7100000000000009</v>
          </cell>
        </row>
        <row r="19">
          <cell r="H19">
            <v>9.2899999999999991</v>
          </cell>
        </row>
        <row r="20">
          <cell r="H20">
            <v>8.58</v>
          </cell>
        </row>
        <row r="21">
          <cell r="H21">
            <v>8.75</v>
          </cell>
        </row>
        <row r="22">
          <cell r="H22">
            <v>8.7100000000000009</v>
          </cell>
        </row>
        <row r="23">
          <cell r="H23">
            <v>9.4600000000000009</v>
          </cell>
        </row>
        <row r="24">
          <cell r="H24">
            <v>9.5</v>
          </cell>
        </row>
        <row r="25">
          <cell r="H25">
            <v>9.17</v>
          </cell>
        </row>
        <row r="26">
          <cell r="H26">
            <v>9.2899999999999991</v>
          </cell>
        </row>
        <row r="27">
          <cell r="H27">
            <v>8.9600000000000009</v>
          </cell>
        </row>
        <row r="28">
          <cell r="H28">
            <v>9.2100000000000009</v>
          </cell>
        </row>
        <row r="29">
          <cell r="H29">
            <v>9.75</v>
          </cell>
        </row>
        <row r="30">
          <cell r="H30">
            <v>9.67</v>
          </cell>
        </row>
        <row r="31">
          <cell r="H31">
            <v>9.75</v>
          </cell>
        </row>
        <row r="32">
          <cell r="H32">
            <v>9.3800000000000008</v>
          </cell>
        </row>
        <row r="33">
          <cell r="H33">
            <v>9.1300000000000008</v>
          </cell>
        </row>
        <row r="34">
          <cell r="H34">
            <v>9.42</v>
          </cell>
        </row>
        <row r="35">
          <cell r="H35">
            <v>9.67</v>
          </cell>
        </row>
        <row r="36">
          <cell r="H36">
            <v>9.42</v>
          </cell>
        </row>
        <row r="37">
          <cell r="H37">
            <v>8.9600000000000009</v>
          </cell>
        </row>
        <row r="38">
          <cell r="H38">
            <v>9.25</v>
          </cell>
        </row>
        <row r="39">
          <cell r="H39">
            <v>9.4600000000000009</v>
          </cell>
        </row>
        <row r="40">
          <cell r="H40">
            <v>9.5</v>
          </cell>
        </row>
        <row r="41">
          <cell r="H41">
            <v>9.5</v>
          </cell>
        </row>
        <row r="42">
          <cell r="H42">
            <v>9.6300000000000008</v>
          </cell>
        </row>
        <row r="43">
          <cell r="H43">
            <v>9.4600000000000009</v>
          </cell>
        </row>
        <row r="44">
          <cell r="H44">
            <v>9.1300000000000008</v>
          </cell>
        </row>
        <row r="45">
          <cell r="H45">
            <v>8.7899999999999991</v>
          </cell>
        </row>
        <row r="46">
          <cell r="H46">
            <v>9.2100000000000009</v>
          </cell>
        </row>
        <row r="47">
          <cell r="H47">
            <v>9.2899999999999991</v>
          </cell>
        </row>
        <row r="48">
          <cell r="H48">
            <v>9.25</v>
          </cell>
        </row>
        <row r="49">
          <cell r="H49">
            <v>8.7100000000000009</v>
          </cell>
        </row>
        <row r="50">
          <cell r="H50">
            <v>9.2899999999999991</v>
          </cell>
        </row>
        <row r="51">
          <cell r="H51">
            <v>9.17</v>
          </cell>
        </row>
        <row r="52">
          <cell r="H52">
            <v>9.42</v>
          </cell>
        </row>
        <row r="53">
          <cell r="H53">
            <v>9.42</v>
          </cell>
        </row>
        <row r="54">
          <cell r="H54">
            <v>9.58</v>
          </cell>
        </row>
      </sheetData>
      <sheetData sheetId="14"/>
      <sheetData sheetId="15">
        <row r="5">
          <cell r="H5">
            <v>9.8800000000000008</v>
          </cell>
        </row>
        <row r="6">
          <cell r="H6">
            <v>9.7100000000000009</v>
          </cell>
        </row>
        <row r="7">
          <cell r="H7">
            <v>9.67</v>
          </cell>
        </row>
        <row r="8">
          <cell r="H8">
            <v>9.42</v>
          </cell>
        </row>
        <row r="9">
          <cell r="H9">
            <v>8.9600000000000009</v>
          </cell>
        </row>
        <row r="10">
          <cell r="H10">
            <v>8.7100000000000009</v>
          </cell>
        </row>
        <row r="11">
          <cell r="H11">
            <v>9.1300000000000008</v>
          </cell>
        </row>
        <row r="12">
          <cell r="H12">
            <v>9.84</v>
          </cell>
        </row>
        <row r="13">
          <cell r="H13">
            <v>9.5</v>
          </cell>
        </row>
        <row r="14">
          <cell r="H14">
            <v>9.5</v>
          </cell>
        </row>
        <row r="15">
          <cell r="H15">
            <v>9.6199999999999992</v>
          </cell>
        </row>
        <row r="16">
          <cell r="H16">
            <v>8.83</v>
          </cell>
        </row>
        <row r="17">
          <cell r="H17">
            <v>9.5</v>
          </cell>
        </row>
        <row r="18">
          <cell r="H18">
            <v>9.5</v>
          </cell>
        </row>
        <row r="19">
          <cell r="H19">
            <v>9.5</v>
          </cell>
        </row>
        <row r="20">
          <cell r="H20">
            <v>9.5</v>
          </cell>
        </row>
        <row r="21">
          <cell r="H21">
            <v>9.42</v>
          </cell>
        </row>
        <row r="22">
          <cell r="H22">
            <v>8.7899999999999991</v>
          </cell>
        </row>
        <row r="23">
          <cell r="H23">
            <v>9.17</v>
          </cell>
        </row>
        <row r="24">
          <cell r="H24">
            <v>9.5</v>
          </cell>
        </row>
        <row r="25">
          <cell r="H25">
            <v>9.42</v>
          </cell>
        </row>
        <row r="26">
          <cell r="H26">
            <v>9.08</v>
          </cell>
        </row>
        <row r="27">
          <cell r="H27">
            <v>9</v>
          </cell>
        </row>
        <row r="28">
          <cell r="H28">
            <v>9.09</v>
          </cell>
        </row>
        <row r="29">
          <cell r="H29">
            <v>9.7100000000000009</v>
          </cell>
        </row>
        <row r="30">
          <cell r="H30">
            <v>9.5</v>
          </cell>
        </row>
        <row r="31">
          <cell r="H31">
            <v>9.7899999999999991</v>
          </cell>
        </row>
        <row r="32">
          <cell r="H32">
            <v>9.7100000000000009</v>
          </cell>
        </row>
        <row r="33">
          <cell r="H33">
            <v>9.1300000000000008</v>
          </cell>
        </row>
        <row r="34">
          <cell r="H34">
            <v>9.58</v>
          </cell>
        </row>
        <row r="35">
          <cell r="H35">
            <v>9.2100000000000009</v>
          </cell>
        </row>
        <row r="36">
          <cell r="H36">
            <v>9.25</v>
          </cell>
        </row>
        <row r="37">
          <cell r="H37">
            <v>9.5399999999999991</v>
          </cell>
        </row>
        <row r="38">
          <cell r="H38">
            <v>9.3800000000000008</v>
          </cell>
        </row>
        <row r="39">
          <cell r="H39">
            <v>9.4600000000000009</v>
          </cell>
        </row>
        <row r="40">
          <cell r="H40">
            <v>9.6300000000000008</v>
          </cell>
        </row>
        <row r="41">
          <cell r="H41">
            <v>9.59</v>
          </cell>
        </row>
        <row r="42">
          <cell r="H42">
            <v>9.5</v>
          </cell>
        </row>
        <row r="43">
          <cell r="H43">
            <v>9.5</v>
          </cell>
        </row>
        <row r="44">
          <cell r="H44">
            <v>9.3800000000000008</v>
          </cell>
        </row>
        <row r="45">
          <cell r="H45">
            <v>9.17</v>
          </cell>
        </row>
        <row r="46">
          <cell r="H46">
            <v>8.92</v>
          </cell>
        </row>
        <row r="47">
          <cell r="H47">
            <v>8.5399999999999991</v>
          </cell>
        </row>
        <row r="48">
          <cell r="H48">
            <v>9</v>
          </cell>
        </row>
        <row r="49">
          <cell r="H49">
            <v>9.0399999999999991</v>
          </cell>
        </row>
        <row r="50">
          <cell r="H50">
            <v>9</v>
          </cell>
        </row>
        <row r="51">
          <cell r="H51">
            <v>9.58</v>
          </cell>
        </row>
        <row r="52">
          <cell r="H52">
            <v>9.2899999999999991</v>
          </cell>
        </row>
        <row r="53">
          <cell r="H53">
            <v>9.0399999999999991</v>
          </cell>
        </row>
        <row r="54">
          <cell r="H54">
            <v>9.3000000000000007</v>
          </cell>
        </row>
      </sheetData>
      <sheetData sheetId="16"/>
      <sheetData sheetId="17"/>
      <sheetData sheetId="18">
        <row r="5">
          <cell r="H5">
            <v>9.92</v>
          </cell>
        </row>
        <row r="6">
          <cell r="H6">
            <v>9.84</v>
          </cell>
        </row>
        <row r="7">
          <cell r="H7">
            <v>9.59</v>
          </cell>
        </row>
        <row r="8">
          <cell r="H8">
            <v>9.59</v>
          </cell>
        </row>
        <row r="9">
          <cell r="H9">
            <v>9.33</v>
          </cell>
        </row>
        <row r="10">
          <cell r="H10">
            <v>8.42</v>
          </cell>
        </row>
        <row r="11">
          <cell r="H11">
            <v>9.17</v>
          </cell>
        </row>
        <row r="12">
          <cell r="H12">
            <v>9.84</v>
          </cell>
        </row>
        <row r="13">
          <cell r="H13">
            <v>9.67</v>
          </cell>
        </row>
        <row r="14">
          <cell r="H14">
            <v>9.25</v>
          </cell>
        </row>
        <row r="15">
          <cell r="H15">
            <v>9.75</v>
          </cell>
        </row>
        <row r="16">
          <cell r="H16">
            <v>9.75</v>
          </cell>
        </row>
        <row r="17">
          <cell r="H17">
            <v>9.59</v>
          </cell>
        </row>
        <row r="18">
          <cell r="H18">
            <v>9.25</v>
          </cell>
        </row>
        <row r="19">
          <cell r="H19">
            <v>9.84</v>
          </cell>
        </row>
        <row r="20">
          <cell r="H20">
            <v>8.59</v>
          </cell>
        </row>
        <row r="21">
          <cell r="H21">
            <v>9.42</v>
          </cell>
        </row>
        <row r="22">
          <cell r="H22">
            <v>8.75</v>
          </cell>
        </row>
        <row r="23">
          <cell r="H23">
            <v>8.5</v>
          </cell>
        </row>
        <row r="24">
          <cell r="H24">
            <v>9</v>
          </cell>
        </row>
        <row r="25">
          <cell r="H25">
            <v>8.84</v>
          </cell>
        </row>
        <row r="26">
          <cell r="H26">
            <v>8.5</v>
          </cell>
        </row>
        <row r="27">
          <cell r="H27">
            <v>8.58</v>
          </cell>
        </row>
        <row r="28">
          <cell r="H28">
            <v>9.5</v>
          </cell>
        </row>
        <row r="29">
          <cell r="H29">
            <v>9.42</v>
          </cell>
        </row>
        <row r="30">
          <cell r="H30">
            <v>9.59</v>
          </cell>
        </row>
        <row r="31">
          <cell r="H31">
            <v>9.67</v>
          </cell>
        </row>
        <row r="32">
          <cell r="H32">
            <v>9.67</v>
          </cell>
        </row>
        <row r="33">
          <cell r="H33">
            <v>8.5</v>
          </cell>
        </row>
        <row r="34">
          <cell r="H34">
            <v>9.42</v>
          </cell>
        </row>
        <row r="35">
          <cell r="H35">
            <v>9.59</v>
          </cell>
        </row>
        <row r="36">
          <cell r="H36">
            <v>9.67</v>
          </cell>
        </row>
        <row r="37">
          <cell r="H37">
            <v>9.5</v>
          </cell>
        </row>
        <row r="38">
          <cell r="H38">
            <v>9.59</v>
          </cell>
        </row>
        <row r="39">
          <cell r="H39">
            <v>9.33</v>
          </cell>
        </row>
        <row r="40">
          <cell r="H40">
            <v>9.42</v>
          </cell>
        </row>
        <row r="41">
          <cell r="H41">
            <v>9.09</v>
          </cell>
        </row>
        <row r="42">
          <cell r="H42">
            <v>9.34</v>
          </cell>
        </row>
        <row r="43">
          <cell r="H43">
            <v>8.92</v>
          </cell>
        </row>
        <row r="44">
          <cell r="H44">
            <v>8.42</v>
          </cell>
        </row>
        <row r="45">
          <cell r="H45">
            <v>8.34</v>
          </cell>
        </row>
        <row r="46">
          <cell r="H46">
            <v>8.75</v>
          </cell>
        </row>
        <row r="47">
          <cell r="H47">
            <v>9.5</v>
          </cell>
        </row>
        <row r="48">
          <cell r="H48">
            <v>9.25</v>
          </cell>
        </row>
        <row r="49">
          <cell r="H49">
            <v>8.75</v>
          </cell>
        </row>
        <row r="50">
          <cell r="H50">
            <v>9.25</v>
          </cell>
        </row>
        <row r="51">
          <cell r="H51">
            <v>9</v>
          </cell>
        </row>
        <row r="52">
          <cell r="H52">
            <v>9.25</v>
          </cell>
        </row>
        <row r="53">
          <cell r="H53">
            <v>9.58</v>
          </cell>
        </row>
        <row r="54">
          <cell r="H54">
            <v>9.15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topLeftCell="A125" workbookViewId="0">
      <selection sqref="A1:XFD1048576"/>
    </sheetView>
  </sheetViews>
  <sheetFormatPr defaultRowHeight="14.25" x14ac:dyDescent="0.2"/>
  <cols>
    <col min="1" max="2" width="9.140625" style="3"/>
    <col min="3" max="3" width="17.28515625" style="3" customWidth="1"/>
    <col min="4" max="6" width="9.140625" style="3"/>
    <col min="7" max="7" width="10.42578125" style="3" customWidth="1"/>
    <col min="8" max="8" width="10.7109375" style="3" customWidth="1"/>
    <col min="9" max="9" width="11.7109375" style="3" customWidth="1"/>
    <col min="10" max="11" width="9.140625" style="3"/>
    <col min="12" max="12" width="6.140625" style="3" customWidth="1"/>
    <col min="13" max="13" width="9.140625" style="3"/>
    <col min="14" max="14" width="8.140625" style="3" customWidth="1"/>
    <col min="15" max="16" width="9.140625" style="3"/>
    <col min="17" max="17" width="8" style="3" customWidth="1"/>
    <col min="18" max="18" width="7.42578125" style="3" customWidth="1"/>
    <col min="19" max="19" width="7.85546875" style="3" customWidth="1"/>
    <col min="20" max="16384" width="9.140625" style="3"/>
  </cols>
  <sheetData>
    <row r="1" spans="1:10" ht="19.5" x14ac:dyDescent="0.25">
      <c r="A1" s="1"/>
      <c r="B1" s="1"/>
      <c r="C1" s="133" t="s">
        <v>0</v>
      </c>
      <c r="D1" s="133"/>
      <c r="E1" s="133"/>
      <c r="F1" s="133"/>
      <c r="G1" s="133"/>
      <c r="H1" s="1"/>
      <c r="I1" s="2" t="s">
        <v>159</v>
      </c>
    </row>
    <row r="2" spans="1:10" ht="18" x14ac:dyDescent="0.25">
      <c r="A2" s="4"/>
      <c r="B2" s="4"/>
      <c r="C2" s="134" t="s">
        <v>160</v>
      </c>
      <c r="D2" s="134"/>
      <c r="E2" s="134"/>
      <c r="F2" s="134"/>
      <c r="G2" s="134"/>
      <c r="H2" s="4"/>
      <c r="I2" s="2" t="s">
        <v>159</v>
      </c>
    </row>
    <row r="3" spans="1:10" ht="14.25" customHeight="1" x14ac:dyDescent="0.2">
      <c r="A3" s="135" t="s">
        <v>1</v>
      </c>
      <c r="B3" s="137" t="s">
        <v>2</v>
      </c>
      <c r="C3" s="135" t="s">
        <v>3</v>
      </c>
      <c r="D3" s="139" t="s">
        <v>4</v>
      </c>
      <c r="E3" s="140"/>
      <c r="F3" s="141"/>
      <c r="G3" s="142" t="s">
        <v>5</v>
      </c>
      <c r="H3" s="144" t="s">
        <v>6</v>
      </c>
      <c r="I3" s="144"/>
    </row>
    <row r="4" spans="1:10" ht="15" thickBot="1" x14ac:dyDescent="0.25">
      <c r="A4" s="136"/>
      <c r="B4" s="138"/>
      <c r="C4" s="136"/>
      <c r="D4" s="5" t="s">
        <v>7</v>
      </c>
      <c r="E4" s="5" t="s">
        <v>8</v>
      </c>
      <c r="F4" s="5" t="s">
        <v>9</v>
      </c>
      <c r="G4" s="143"/>
      <c r="H4" s="6" t="s">
        <v>10</v>
      </c>
      <c r="I4" s="7" t="s">
        <v>11</v>
      </c>
    </row>
    <row r="5" spans="1:10" ht="15" customHeight="1" x14ac:dyDescent="0.2">
      <c r="A5" s="145" t="s">
        <v>12</v>
      </c>
      <c r="B5" s="8" t="s">
        <v>13</v>
      </c>
      <c r="C5" s="106" t="s">
        <v>35</v>
      </c>
      <c r="D5" s="9">
        <v>8.5</v>
      </c>
      <c r="E5" s="9">
        <v>10</v>
      </c>
      <c r="F5" s="10">
        <v>10</v>
      </c>
      <c r="G5" s="11">
        <f xml:space="preserve"> ROUND(AVERAGE(D5:F5),1)</f>
        <v>9.5</v>
      </c>
      <c r="H5" s="12">
        <f>RANK(G5,$G$5:$G$24)</f>
        <v>10</v>
      </c>
      <c r="I5" s="12">
        <f t="shared" ref="I5:I54" si="0">RANK(G5,$G$5:$G$54)</f>
        <v>14</v>
      </c>
      <c r="J5" s="3" t="s">
        <v>161</v>
      </c>
    </row>
    <row r="6" spans="1:10" ht="15" customHeight="1" x14ac:dyDescent="0.2">
      <c r="A6" s="146"/>
      <c r="B6" s="13" t="s">
        <v>15</v>
      </c>
      <c r="C6" s="107" t="s">
        <v>70</v>
      </c>
      <c r="D6" s="10">
        <v>7.5</v>
      </c>
      <c r="E6" s="10">
        <v>7.5</v>
      </c>
      <c r="F6" s="10">
        <v>10</v>
      </c>
      <c r="G6" s="11">
        <f xml:space="preserve"> ROUND(AVERAGE(D6:F6),1)</f>
        <v>8.3000000000000007</v>
      </c>
      <c r="H6" s="12">
        <f>RANK(G6,$G$5:$G$24)</f>
        <v>19</v>
      </c>
      <c r="I6" s="12">
        <f t="shared" si="0"/>
        <v>48</v>
      </c>
      <c r="J6" s="3" t="s">
        <v>162</v>
      </c>
    </row>
    <row r="7" spans="1:10" ht="15" customHeight="1" x14ac:dyDescent="0.2">
      <c r="A7" s="146"/>
      <c r="B7" s="13" t="s">
        <v>17</v>
      </c>
      <c r="C7" s="107" t="s">
        <v>43</v>
      </c>
      <c r="D7" s="10">
        <v>9</v>
      </c>
      <c r="E7" s="10">
        <v>10</v>
      </c>
      <c r="F7" s="10">
        <v>10</v>
      </c>
      <c r="G7" s="11">
        <f t="shared" ref="G7:G54" si="1" xml:space="preserve"> ROUND(AVERAGE(D7:F7),1)</f>
        <v>9.6999999999999993</v>
      </c>
      <c r="H7" s="12">
        <f t="shared" ref="H7:H24" si="2">RANK(G7,$G$5:$G$24)</f>
        <v>6</v>
      </c>
      <c r="I7" s="12">
        <f t="shared" si="0"/>
        <v>9</v>
      </c>
      <c r="J7" s="3" t="s">
        <v>163</v>
      </c>
    </row>
    <row r="8" spans="1:10" ht="15" customHeight="1" x14ac:dyDescent="0.2">
      <c r="A8" s="146"/>
      <c r="B8" s="13" t="s">
        <v>20</v>
      </c>
      <c r="C8" s="107" t="s">
        <v>110</v>
      </c>
      <c r="D8" s="10">
        <v>10</v>
      </c>
      <c r="E8" s="10">
        <v>10</v>
      </c>
      <c r="F8" s="10">
        <v>10</v>
      </c>
      <c r="G8" s="11">
        <f t="shared" si="1"/>
        <v>10</v>
      </c>
      <c r="H8" s="12">
        <f t="shared" si="2"/>
        <v>1</v>
      </c>
      <c r="I8" s="12">
        <f t="shared" si="0"/>
        <v>1</v>
      </c>
      <c r="J8" s="3" t="s">
        <v>164</v>
      </c>
    </row>
    <row r="9" spans="1:10" ht="15" customHeight="1" x14ac:dyDescent="0.2">
      <c r="A9" s="146"/>
      <c r="B9" s="13" t="s">
        <v>23</v>
      </c>
      <c r="C9" s="107" t="s">
        <v>18</v>
      </c>
      <c r="D9" s="10">
        <v>9.5</v>
      </c>
      <c r="E9" s="14">
        <v>10</v>
      </c>
      <c r="F9" s="10">
        <v>10</v>
      </c>
      <c r="G9" s="11">
        <f t="shared" si="1"/>
        <v>9.8000000000000007</v>
      </c>
      <c r="H9" s="12">
        <f t="shared" si="2"/>
        <v>4</v>
      </c>
      <c r="I9" s="12">
        <f t="shared" si="0"/>
        <v>4</v>
      </c>
      <c r="J9" s="3" t="s">
        <v>24</v>
      </c>
    </row>
    <row r="10" spans="1:10" ht="15" customHeight="1" x14ac:dyDescent="0.2">
      <c r="A10" s="146"/>
      <c r="B10" s="13" t="s">
        <v>25</v>
      </c>
      <c r="C10" s="107" t="s">
        <v>79</v>
      </c>
      <c r="D10" s="10">
        <v>8.5</v>
      </c>
      <c r="E10" s="10">
        <v>10</v>
      </c>
      <c r="F10" s="10">
        <v>10</v>
      </c>
      <c r="G10" s="11">
        <f t="shared" si="1"/>
        <v>9.5</v>
      </c>
      <c r="H10" s="12">
        <f t="shared" si="2"/>
        <v>10</v>
      </c>
      <c r="I10" s="12">
        <f t="shared" si="0"/>
        <v>14</v>
      </c>
      <c r="J10" s="3" t="s">
        <v>165</v>
      </c>
    </row>
    <row r="11" spans="1:10" ht="15" customHeight="1" x14ac:dyDescent="0.2">
      <c r="A11" s="146"/>
      <c r="B11" s="13" t="s">
        <v>26</v>
      </c>
      <c r="C11" s="107" t="s">
        <v>38</v>
      </c>
      <c r="D11" s="10">
        <v>9.5</v>
      </c>
      <c r="E11" s="10">
        <v>9.5</v>
      </c>
      <c r="F11" s="10">
        <v>10</v>
      </c>
      <c r="G11" s="11">
        <f t="shared" si="1"/>
        <v>9.6999999999999993</v>
      </c>
      <c r="H11" s="12">
        <f t="shared" si="2"/>
        <v>6</v>
      </c>
      <c r="I11" s="12">
        <f t="shared" si="0"/>
        <v>9</v>
      </c>
      <c r="J11" s="3" t="s">
        <v>166</v>
      </c>
    </row>
    <row r="12" spans="1:10" ht="15" customHeight="1" x14ac:dyDescent="0.2">
      <c r="A12" s="146"/>
      <c r="B12" s="13" t="s">
        <v>28</v>
      </c>
      <c r="C12" s="107" t="s">
        <v>72</v>
      </c>
      <c r="D12" s="10">
        <v>10</v>
      </c>
      <c r="E12" s="10">
        <v>10</v>
      </c>
      <c r="F12" s="10">
        <v>10</v>
      </c>
      <c r="G12" s="11">
        <f t="shared" si="1"/>
        <v>10</v>
      </c>
      <c r="H12" s="12">
        <f t="shared" si="2"/>
        <v>1</v>
      </c>
      <c r="I12" s="12">
        <f t="shared" si="0"/>
        <v>1</v>
      </c>
    </row>
    <row r="13" spans="1:10" ht="15" customHeight="1" x14ac:dyDescent="0.2">
      <c r="A13" s="146"/>
      <c r="B13" s="13" t="s">
        <v>30</v>
      </c>
      <c r="C13" s="107" t="s">
        <v>33</v>
      </c>
      <c r="D13" s="10">
        <v>8.5</v>
      </c>
      <c r="E13" s="10">
        <v>10</v>
      </c>
      <c r="F13" s="10">
        <v>10</v>
      </c>
      <c r="G13" s="11">
        <f t="shared" si="1"/>
        <v>9.5</v>
      </c>
      <c r="H13" s="12">
        <f t="shared" si="2"/>
        <v>10</v>
      </c>
      <c r="I13" s="12">
        <f t="shared" si="0"/>
        <v>14</v>
      </c>
      <c r="J13" s="3" t="s">
        <v>167</v>
      </c>
    </row>
    <row r="14" spans="1:10" ht="15" customHeight="1" x14ac:dyDescent="0.2">
      <c r="A14" s="146"/>
      <c r="B14" s="13" t="s">
        <v>32</v>
      </c>
      <c r="C14" s="107" t="s">
        <v>78</v>
      </c>
      <c r="D14" s="10">
        <v>9</v>
      </c>
      <c r="E14" s="10">
        <v>10</v>
      </c>
      <c r="F14" s="10">
        <v>10</v>
      </c>
      <c r="G14" s="11">
        <f t="shared" si="1"/>
        <v>9.6999999999999993</v>
      </c>
      <c r="H14" s="12">
        <f t="shared" si="2"/>
        <v>6</v>
      </c>
      <c r="I14" s="12">
        <f t="shared" si="0"/>
        <v>9</v>
      </c>
      <c r="J14" s="3" t="s">
        <v>68</v>
      </c>
    </row>
    <row r="15" spans="1:10" ht="15" customHeight="1" x14ac:dyDescent="0.2">
      <c r="A15" s="146"/>
      <c r="B15" s="13" t="s">
        <v>34</v>
      </c>
      <c r="C15" s="107" t="s">
        <v>111</v>
      </c>
      <c r="D15" s="10">
        <v>10</v>
      </c>
      <c r="E15" s="10">
        <v>10</v>
      </c>
      <c r="F15" s="10">
        <v>10</v>
      </c>
      <c r="G15" s="11">
        <f t="shared" si="1"/>
        <v>10</v>
      </c>
      <c r="H15" s="12">
        <f t="shared" si="2"/>
        <v>1</v>
      </c>
      <c r="I15" s="12">
        <f t="shared" si="0"/>
        <v>1</v>
      </c>
    </row>
    <row r="16" spans="1:10" ht="15" customHeight="1" x14ac:dyDescent="0.2">
      <c r="A16" s="146"/>
      <c r="B16" s="13" t="s">
        <v>36</v>
      </c>
      <c r="C16" s="107" t="s">
        <v>81</v>
      </c>
      <c r="D16" s="10">
        <v>8</v>
      </c>
      <c r="E16" s="10">
        <v>9.5</v>
      </c>
      <c r="F16" s="10">
        <v>9.5</v>
      </c>
      <c r="G16" s="11">
        <f t="shared" si="1"/>
        <v>9</v>
      </c>
      <c r="H16" s="12">
        <f t="shared" si="2"/>
        <v>16</v>
      </c>
      <c r="I16" s="12">
        <f t="shared" si="0"/>
        <v>32</v>
      </c>
      <c r="J16" s="3" t="s">
        <v>168</v>
      </c>
    </row>
    <row r="17" spans="1:20" ht="15" customHeight="1" x14ac:dyDescent="0.2">
      <c r="A17" s="146"/>
      <c r="B17" s="13" t="s">
        <v>37</v>
      </c>
      <c r="C17" s="107" t="s">
        <v>112</v>
      </c>
      <c r="D17" s="10">
        <v>7</v>
      </c>
      <c r="E17" s="10">
        <v>9</v>
      </c>
      <c r="F17" s="10">
        <v>10</v>
      </c>
      <c r="G17" s="11">
        <f t="shared" si="1"/>
        <v>8.6999999999999993</v>
      </c>
      <c r="H17" s="12">
        <f t="shared" si="2"/>
        <v>18</v>
      </c>
      <c r="I17" s="12">
        <f t="shared" si="0"/>
        <v>43</v>
      </c>
      <c r="J17" s="3" t="s">
        <v>169</v>
      </c>
    </row>
    <row r="18" spans="1:20" ht="15" customHeight="1" x14ac:dyDescent="0.2">
      <c r="A18" s="146"/>
      <c r="B18" s="13" t="s">
        <v>39</v>
      </c>
      <c r="C18" s="107" t="s">
        <v>29</v>
      </c>
      <c r="D18" s="10">
        <v>8.5</v>
      </c>
      <c r="E18" s="10">
        <v>10</v>
      </c>
      <c r="F18" s="10">
        <v>9.5</v>
      </c>
      <c r="G18" s="11">
        <f t="shared" si="1"/>
        <v>9.3000000000000007</v>
      </c>
      <c r="H18" s="12">
        <f t="shared" si="2"/>
        <v>15</v>
      </c>
      <c r="I18" s="12">
        <f t="shared" si="0"/>
        <v>21</v>
      </c>
      <c r="J18" s="3" t="s">
        <v>170</v>
      </c>
    </row>
    <row r="19" spans="1:20" ht="15" customHeight="1" x14ac:dyDescent="0.2">
      <c r="A19" s="146"/>
      <c r="B19" s="13" t="s">
        <v>42</v>
      </c>
      <c r="C19" s="107" t="s">
        <v>40</v>
      </c>
      <c r="D19" s="10">
        <v>7</v>
      </c>
      <c r="E19" s="10">
        <v>9.5</v>
      </c>
      <c r="F19" s="10">
        <v>8</v>
      </c>
      <c r="G19" s="108">
        <f t="shared" si="1"/>
        <v>8.1999999999999993</v>
      </c>
      <c r="H19" s="12">
        <f t="shared" si="2"/>
        <v>20</v>
      </c>
      <c r="I19" s="21">
        <f t="shared" si="0"/>
        <v>50</v>
      </c>
      <c r="J19" s="3" t="s">
        <v>171</v>
      </c>
    </row>
    <row r="20" spans="1:20" ht="15" customHeight="1" x14ac:dyDescent="0.2">
      <c r="A20" s="146"/>
      <c r="B20" s="13" t="s">
        <v>128</v>
      </c>
      <c r="C20" s="109" t="s">
        <v>85</v>
      </c>
      <c r="D20" s="19">
        <v>8.5</v>
      </c>
      <c r="E20" s="19">
        <v>10</v>
      </c>
      <c r="F20" s="19">
        <v>10</v>
      </c>
      <c r="G20" s="11">
        <f t="shared" si="1"/>
        <v>9.5</v>
      </c>
      <c r="H20" s="12">
        <f t="shared" si="2"/>
        <v>10</v>
      </c>
      <c r="I20" s="20">
        <f t="shared" si="0"/>
        <v>14</v>
      </c>
      <c r="J20" s="3" t="s">
        <v>167</v>
      </c>
    </row>
    <row r="21" spans="1:20" ht="15" customHeight="1" x14ac:dyDescent="0.2">
      <c r="A21" s="146"/>
      <c r="B21" s="13" t="s">
        <v>129</v>
      </c>
      <c r="C21" s="107" t="s">
        <v>86</v>
      </c>
      <c r="D21" s="10">
        <v>9.5</v>
      </c>
      <c r="E21" s="10">
        <v>10</v>
      </c>
      <c r="F21" s="10">
        <v>10</v>
      </c>
      <c r="G21" s="11">
        <f t="shared" si="1"/>
        <v>9.8000000000000007</v>
      </c>
      <c r="H21" s="12">
        <f t="shared" si="2"/>
        <v>4</v>
      </c>
      <c r="I21" s="21">
        <f t="shared" si="0"/>
        <v>4</v>
      </c>
      <c r="J21" s="3" t="s">
        <v>24</v>
      </c>
    </row>
    <row r="22" spans="1:20" ht="15" customHeight="1" x14ac:dyDescent="0.2">
      <c r="A22" s="146"/>
      <c r="B22" s="13" t="s">
        <v>130</v>
      </c>
      <c r="C22" s="107" t="s">
        <v>113</v>
      </c>
      <c r="D22" s="10">
        <v>7.5</v>
      </c>
      <c r="E22" s="10">
        <v>9</v>
      </c>
      <c r="F22" s="10">
        <v>10</v>
      </c>
      <c r="G22" s="11">
        <f t="shared" si="1"/>
        <v>8.8000000000000007</v>
      </c>
      <c r="H22" s="12">
        <f t="shared" si="2"/>
        <v>17</v>
      </c>
      <c r="I22" s="21">
        <f t="shared" si="0"/>
        <v>39</v>
      </c>
      <c r="J22" s="3" t="s">
        <v>172</v>
      </c>
    </row>
    <row r="23" spans="1:20" ht="15" customHeight="1" x14ac:dyDescent="0.2">
      <c r="A23" s="146"/>
      <c r="B23" s="13" t="s">
        <v>131</v>
      </c>
      <c r="C23" s="107" t="s">
        <v>114</v>
      </c>
      <c r="D23" s="10">
        <v>9</v>
      </c>
      <c r="E23" s="10">
        <v>9.5</v>
      </c>
      <c r="F23" s="10">
        <v>10</v>
      </c>
      <c r="G23" s="11">
        <f t="shared" si="1"/>
        <v>9.5</v>
      </c>
      <c r="H23" s="12">
        <f t="shared" si="2"/>
        <v>10</v>
      </c>
      <c r="I23" s="21">
        <f t="shared" si="0"/>
        <v>14</v>
      </c>
      <c r="J23" s="3" t="s">
        <v>173</v>
      </c>
    </row>
    <row r="24" spans="1:20" ht="15" customHeight="1" thickBot="1" x14ac:dyDescent="0.25">
      <c r="A24" s="146"/>
      <c r="B24" s="72" t="s">
        <v>132</v>
      </c>
      <c r="C24" s="110" t="s">
        <v>49</v>
      </c>
      <c r="D24" s="37">
        <v>9</v>
      </c>
      <c r="E24" s="37">
        <v>10</v>
      </c>
      <c r="F24" s="37">
        <v>10</v>
      </c>
      <c r="G24" s="38">
        <f t="shared" si="1"/>
        <v>9.6999999999999993</v>
      </c>
      <c r="H24" s="39">
        <f t="shared" si="2"/>
        <v>6</v>
      </c>
      <c r="I24" s="39">
        <f t="shared" si="0"/>
        <v>9</v>
      </c>
      <c r="J24" s="3" t="s">
        <v>68</v>
      </c>
    </row>
    <row r="25" spans="1:20" ht="15" customHeight="1" x14ac:dyDescent="0.2">
      <c r="A25" s="146"/>
      <c r="B25" s="22" t="s">
        <v>133</v>
      </c>
      <c r="C25" s="23" t="s">
        <v>115</v>
      </c>
      <c r="D25" s="9">
        <v>9.5</v>
      </c>
      <c r="E25" s="9">
        <v>10</v>
      </c>
      <c r="F25" s="9">
        <v>10</v>
      </c>
      <c r="G25" s="11">
        <f t="shared" si="1"/>
        <v>9.8000000000000007</v>
      </c>
      <c r="H25" s="12">
        <f>RANK(G25,$G$25:$G$39)</f>
        <v>1</v>
      </c>
      <c r="I25" s="12">
        <f t="shared" si="0"/>
        <v>4</v>
      </c>
      <c r="J25" s="3" t="s">
        <v>24</v>
      </c>
    </row>
    <row r="26" spans="1:20" ht="15" customHeight="1" x14ac:dyDescent="0.2">
      <c r="A26" s="146"/>
      <c r="B26" s="24" t="s">
        <v>134</v>
      </c>
      <c r="C26" s="25" t="s">
        <v>21</v>
      </c>
      <c r="D26" s="10">
        <v>7.5</v>
      </c>
      <c r="E26" s="10">
        <v>10</v>
      </c>
      <c r="F26" s="10">
        <v>10</v>
      </c>
      <c r="G26" s="11">
        <f t="shared" si="1"/>
        <v>9.1999999999999993</v>
      </c>
      <c r="H26" s="12">
        <f>RANK(G26,$G$25:$G$39)</f>
        <v>9</v>
      </c>
      <c r="I26" s="12">
        <f t="shared" si="0"/>
        <v>28</v>
      </c>
      <c r="J26" s="3" t="s">
        <v>174</v>
      </c>
    </row>
    <row r="27" spans="1:20" ht="15" customHeight="1" x14ac:dyDescent="0.2">
      <c r="A27" s="146"/>
      <c r="B27" s="24" t="s">
        <v>135</v>
      </c>
      <c r="C27" s="26" t="s">
        <v>44</v>
      </c>
      <c r="D27" s="10">
        <v>8.5</v>
      </c>
      <c r="E27" s="10">
        <v>9.5</v>
      </c>
      <c r="F27" s="10">
        <v>10</v>
      </c>
      <c r="G27" s="11">
        <f t="shared" si="1"/>
        <v>9.3000000000000007</v>
      </c>
      <c r="H27" s="12">
        <f t="shared" ref="H27:H39" si="3">RANK(G27,$G$25:$G$39)</f>
        <v>5</v>
      </c>
      <c r="I27" s="12">
        <f t="shared" si="0"/>
        <v>21</v>
      </c>
      <c r="J27" s="3" t="s">
        <v>167</v>
      </c>
      <c r="K27" s="148" t="s">
        <v>51</v>
      </c>
      <c r="L27" s="148"/>
      <c r="M27" s="148"/>
      <c r="N27" s="148"/>
      <c r="O27" s="148"/>
      <c r="P27" s="148"/>
      <c r="Q27" s="148"/>
      <c r="R27" s="148"/>
      <c r="S27" s="148"/>
      <c r="T27" s="148"/>
    </row>
    <row r="28" spans="1:20" ht="15" customHeight="1" x14ac:dyDescent="0.2">
      <c r="A28" s="146"/>
      <c r="B28" s="24" t="s">
        <v>136</v>
      </c>
      <c r="C28" s="26" t="s">
        <v>66</v>
      </c>
      <c r="D28" s="10">
        <v>9</v>
      </c>
      <c r="E28" s="10">
        <v>9</v>
      </c>
      <c r="F28" s="10">
        <v>10</v>
      </c>
      <c r="G28" s="11">
        <f t="shared" si="1"/>
        <v>9.3000000000000007</v>
      </c>
      <c r="H28" s="12">
        <f t="shared" si="3"/>
        <v>5</v>
      </c>
      <c r="I28" s="12">
        <f t="shared" si="0"/>
        <v>21</v>
      </c>
      <c r="J28" s="3" t="s">
        <v>175</v>
      </c>
      <c r="K28" s="149" t="s">
        <v>53</v>
      </c>
      <c r="L28" s="151" t="s">
        <v>54</v>
      </c>
      <c r="M28" s="153" t="s">
        <v>55</v>
      </c>
      <c r="N28" s="153"/>
      <c r="O28" s="137" t="s">
        <v>56</v>
      </c>
      <c r="P28" s="154"/>
      <c r="Q28" s="137" t="s">
        <v>57</v>
      </c>
      <c r="R28" s="155"/>
      <c r="S28" s="153" t="s">
        <v>58</v>
      </c>
      <c r="T28" s="153"/>
    </row>
    <row r="29" spans="1:20" ht="15" customHeight="1" thickBot="1" x14ac:dyDescent="0.25">
      <c r="A29" s="147"/>
      <c r="B29" s="35" t="s">
        <v>137</v>
      </c>
      <c r="C29" s="36" t="s">
        <v>116</v>
      </c>
      <c r="D29" s="37">
        <v>9</v>
      </c>
      <c r="E29" s="37">
        <v>8</v>
      </c>
      <c r="F29" s="37">
        <v>10</v>
      </c>
      <c r="G29" s="38">
        <f t="shared" si="1"/>
        <v>9</v>
      </c>
      <c r="H29" s="39">
        <f t="shared" si="3"/>
        <v>11</v>
      </c>
      <c r="I29" s="39">
        <f t="shared" si="0"/>
        <v>32</v>
      </c>
      <c r="J29" s="3" t="s">
        <v>176</v>
      </c>
      <c r="K29" s="150"/>
      <c r="L29" s="152"/>
      <c r="M29" s="27" t="s">
        <v>60</v>
      </c>
      <c r="N29" s="28" t="s">
        <v>61</v>
      </c>
      <c r="O29" s="27" t="s">
        <v>60</v>
      </c>
      <c r="P29" s="28" t="s">
        <v>61</v>
      </c>
      <c r="Q29" s="29" t="s">
        <v>62</v>
      </c>
      <c r="R29" s="28" t="s">
        <v>61</v>
      </c>
      <c r="S29" s="29" t="s">
        <v>62</v>
      </c>
      <c r="T29" s="28" t="s">
        <v>61</v>
      </c>
    </row>
    <row r="30" spans="1:20" ht="15" customHeight="1" x14ac:dyDescent="0.2">
      <c r="A30" s="145" t="s">
        <v>63</v>
      </c>
      <c r="B30" s="41" t="s">
        <v>48</v>
      </c>
      <c r="C30" s="42" t="s">
        <v>117</v>
      </c>
      <c r="D30" s="43">
        <v>8</v>
      </c>
      <c r="E30" s="43">
        <v>7</v>
      </c>
      <c r="F30" s="43">
        <v>10</v>
      </c>
      <c r="G30" s="11">
        <f t="shared" si="1"/>
        <v>8.3000000000000007</v>
      </c>
      <c r="H30" s="12">
        <f t="shared" si="3"/>
        <v>15</v>
      </c>
      <c r="I30" s="44">
        <f t="shared" si="0"/>
        <v>48</v>
      </c>
      <c r="K30" s="30">
        <v>12</v>
      </c>
      <c r="L30" s="31">
        <f>SUM(M30+O30+Q30+S30)</f>
        <v>20</v>
      </c>
      <c r="M30" s="32">
        <f>COUNTIF($G$5:$G24,"&gt;=9.0")</f>
        <v>16</v>
      </c>
      <c r="N30" s="33">
        <f>M30/20</f>
        <v>0.8</v>
      </c>
      <c r="O30" s="32">
        <f>COUNTIF($G$5:$G24,"&gt;=8.5")-M30</f>
        <v>2</v>
      </c>
      <c r="P30" s="33">
        <f xml:space="preserve"> O30/16</f>
        <v>0.125</v>
      </c>
      <c r="Q30" s="32">
        <f>COUNTIF($G$5:$G24,"&gt;=8.0")-M30-O30</f>
        <v>2</v>
      </c>
      <c r="R30" s="34">
        <f>Q30/16</f>
        <v>0.125</v>
      </c>
      <c r="S30" s="32">
        <f>COUNTIF($G$5:$G24,"&lt;8.0")</f>
        <v>0</v>
      </c>
      <c r="T30" s="33">
        <f>S30/16</f>
        <v>0</v>
      </c>
    </row>
    <row r="31" spans="1:20" ht="15" customHeight="1" x14ac:dyDescent="0.2">
      <c r="A31" s="146"/>
      <c r="B31" s="24" t="s">
        <v>52</v>
      </c>
      <c r="C31" s="25" t="s">
        <v>118</v>
      </c>
      <c r="D31" s="9">
        <v>9</v>
      </c>
      <c r="E31" s="9">
        <v>10</v>
      </c>
      <c r="F31" s="9">
        <v>10</v>
      </c>
      <c r="G31" s="11">
        <f t="shared" si="1"/>
        <v>9.6999999999999993</v>
      </c>
      <c r="H31" s="12">
        <f t="shared" si="3"/>
        <v>4</v>
      </c>
      <c r="I31" s="12">
        <f t="shared" si="0"/>
        <v>9</v>
      </c>
      <c r="J31" s="3" t="s">
        <v>68</v>
      </c>
      <c r="K31" s="30">
        <v>11</v>
      </c>
      <c r="L31" s="31">
        <f>SUM(M31+O31+Q31+S31)</f>
        <v>15</v>
      </c>
      <c r="M31" s="32">
        <f>COUNTIF($G$40:$G$54,"&gt;=9")</f>
        <v>9</v>
      </c>
      <c r="N31" s="33">
        <f>M31/15</f>
        <v>0.6</v>
      </c>
      <c r="O31" s="32">
        <f>COUNTIF($G$40:$G$54,"&gt;8.5")-M31</f>
        <v>5</v>
      </c>
      <c r="P31" s="40">
        <f>O31/20</f>
        <v>0.25</v>
      </c>
      <c r="Q31" s="32">
        <f>COUNTIF($G$40:$G$54,"&gt;=8")-M31-O31</f>
        <v>1</v>
      </c>
      <c r="R31" s="34">
        <f>Q31/20</f>
        <v>0.05</v>
      </c>
      <c r="S31" s="32">
        <f>COUNTIF($G$40:$G$54,"&lt;8")</f>
        <v>0</v>
      </c>
      <c r="T31" s="33">
        <f>S31/20</f>
        <v>0</v>
      </c>
    </row>
    <row r="32" spans="1:20" ht="15" customHeight="1" x14ac:dyDescent="0.2">
      <c r="A32" s="146"/>
      <c r="B32" s="24" t="s">
        <v>59</v>
      </c>
      <c r="C32" s="26" t="s">
        <v>119</v>
      </c>
      <c r="D32" s="10">
        <v>8.5</v>
      </c>
      <c r="E32" s="10">
        <v>9.5</v>
      </c>
      <c r="F32" s="10">
        <v>10</v>
      </c>
      <c r="G32" s="11">
        <f t="shared" si="1"/>
        <v>9.3000000000000007</v>
      </c>
      <c r="H32" s="12">
        <f t="shared" si="3"/>
        <v>5</v>
      </c>
      <c r="I32" s="12">
        <f t="shared" si="0"/>
        <v>21</v>
      </c>
      <c r="J32" s="3" t="s">
        <v>177</v>
      </c>
      <c r="K32" s="30">
        <v>10</v>
      </c>
      <c r="L32" s="31">
        <f>SUM(M32+O32+Q32+S32)</f>
        <v>15</v>
      </c>
      <c r="M32" s="45">
        <f>COUNTIF($G$25:$G$39,"&gt;=9")</f>
        <v>13</v>
      </c>
      <c r="N32" s="33">
        <f>M32/15</f>
        <v>0.8666666666666667</v>
      </c>
      <c r="O32" s="32">
        <f>COUNTIF($G$25:$G$39,"&gt;=8.5") -M32</f>
        <v>1</v>
      </c>
      <c r="P32" s="40">
        <f>O32/15</f>
        <v>6.6666666666666666E-2</v>
      </c>
      <c r="Q32" s="32">
        <f>COUNTIF($G$25:$G$39,"&gt;=8")-M32-O32</f>
        <v>1</v>
      </c>
      <c r="R32" s="34">
        <f>Q32/15</f>
        <v>6.6666666666666666E-2</v>
      </c>
      <c r="S32" s="45">
        <f>COUNTIF($G$25:$G$39,"&lt;8")</f>
        <v>0</v>
      </c>
      <c r="T32" s="33">
        <f>100%-N32-P32-R32</f>
        <v>0</v>
      </c>
    </row>
    <row r="33" spans="1:20" ht="15" customHeight="1" x14ac:dyDescent="0.2">
      <c r="A33" s="146"/>
      <c r="B33" s="24" t="s">
        <v>138</v>
      </c>
      <c r="C33" s="26" t="s">
        <v>45</v>
      </c>
      <c r="D33" s="10">
        <v>9.5</v>
      </c>
      <c r="E33" s="10">
        <v>9</v>
      </c>
      <c r="F33" s="10">
        <v>9.5</v>
      </c>
      <c r="G33" s="11">
        <f t="shared" si="1"/>
        <v>9.3000000000000007</v>
      </c>
      <c r="H33" s="12">
        <f t="shared" si="3"/>
        <v>5</v>
      </c>
      <c r="I33" s="12">
        <f t="shared" si="0"/>
        <v>21</v>
      </c>
      <c r="J33" s="3" t="s">
        <v>178</v>
      </c>
      <c r="K33" s="46" t="s">
        <v>64</v>
      </c>
      <c r="L33" s="47">
        <f>SUM(L30:L32)</f>
        <v>50</v>
      </c>
      <c r="M33" s="45">
        <f>SUM(M30:M32)</f>
        <v>38</v>
      </c>
      <c r="N33" s="48">
        <f>M33/51</f>
        <v>0.74509803921568629</v>
      </c>
      <c r="O33" s="45">
        <f>SUM(O30:O32)</f>
        <v>8</v>
      </c>
      <c r="P33" s="49">
        <f>O33/51</f>
        <v>0.15686274509803921</v>
      </c>
      <c r="Q33" s="45">
        <f>SUM(Q30:Q32)</f>
        <v>4</v>
      </c>
      <c r="R33" s="50">
        <f>Q33/51</f>
        <v>7.8431372549019607E-2</v>
      </c>
      <c r="S33" s="45">
        <f>SUM(S30:S32)</f>
        <v>0</v>
      </c>
      <c r="T33" s="51">
        <f>S33/51</f>
        <v>0</v>
      </c>
    </row>
    <row r="34" spans="1:20" ht="15" customHeight="1" x14ac:dyDescent="0.2">
      <c r="A34" s="146"/>
      <c r="B34" s="24" t="s">
        <v>139</v>
      </c>
      <c r="C34" s="111" t="s">
        <v>65</v>
      </c>
      <c r="D34" s="60">
        <v>7.5</v>
      </c>
      <c r="E34" s="60">
        <v>9</v>
      </c>
      <c r="F34" s="60">
        <v>9.5</v>
      </c>
      <c r="G34" s="118">
        <f t="shared" si="1"/>
        <v>8.6999999999999993</v>
      </c>
      <c r="H34" s="12">
        <f t="shared" si="3"/>
        <v>14</v>
      </c>
      <c r="I34" s="119">
        <f t="shared" si="0"/>
        <v>43</v>
      </c>
      <c r="J34" s="3" t="s">
        <v>179</v>
      </c>
    </row>
    <row r="35" spans="1:20" ht="15" customHeight="1" x14ac:dyDescent="0.2">
      <c r="A35" s="146"/>
      <c r="B35" s="24" t="s">
        <v>140</v>
      </c>
      <c r="C35" s="26" t="s">
        <v>120</v>
      </c>
      <c r="D35" s="10">
        <v>7.5</v>
      </c>
      <c r="E35" s="10">
        <v>9.5</v>
      </c>
      <c r="F35" s="10">
        <v>10</v>
      </c>
      <c r="G35" s="108">
        <f t="shared" si="1"/>
        <v>9</v>
      </c>
      <c r="H35" s="12">
        <f t="shared" si="3"/>
        <v>11</v>
      </c>
      <c r="I35" s="21">
        <f t="shared" si="0"/>
        <v>32</v>
      </c>
      <c r="J35" s="3" t="s">
        <v>180</v>
      </c>
    </row>
    <row r="36" spans="1:20" ht="15" customHeight="1" x14ac:dyDescent="0.2">
      <c r="A36" s="146"/>
      <c r="B36" s="24" t="s">
        <v>141</v>
      </c>
      <c r="C36" s="25" t="s">
        <v>67</v>
      </c>
      <c r="D36" s="9">
        <v>8</v>
      </c>
      <c r="E36" s="9">
        <v>10</v>
      </c>
      <c r="F36" s="9">
        <v>9.5</v>
      </c>
      <c r="G36" s="11">
        <f t="shared" si="1"/>
        <v>9.1999999999999993</v>
      </c>
      <c r="H36" s="12">
        <f t="shared" si="3"/>
        <v>9</v>
      </c>
      <c r="I36" s="12">
        <f t="shared" si="0"/>
        <v>28</v>
      </c>
      <c r="J36" s="3" t="s">
        <v>181</v>
      </c>
    </row>
    <row r="37" spans="1:20" ht="15" customHeight="1" x14ac:dyDescent="0.2">
      <c r="A37" s="146"/>
      <c r="B37" s="24" t="s">
        <v>142</v>
      </c>
      <c r="C37" s="26" t="s">
        <v>121</v>
      </c>
      <c r="D37" s="10">
        <v>9.5</v>
      </c>
      <c r="E37" s="10">
        <v>10</v>
      </c>
      <c r="F37" s="10">
        <v>10</v>
      </c>
      <c r="G37" s="11">
        <f t="shared" si="1"/>
        <v>9.8000000000000007</v>
      </c>
      <c r="H37" s="12">
        <f t="shared" si="3"/>
        <v>1</v>
      </c>
      <c r="I37" s="12">
        <f t="shared" si="0"/>
        <v>4</v>
      </c>
      <c r="J37" s="3" t="s">
        <v>182</v>
      </c>
    </row>
    <row r="38" spans="1:20" ht="15" customHeight="1" x14ac:dyDescent="0.2">
      <c r="A38" s="146"/>
      <c r="B38" s="24" t="s">
        <v>143</v>
      </c>
      <c r="C38" s="26" t="s">
        <v>46</v>
      </c>
      <c r="D38" s="10">
        <v>7.5</v>
      </c>
      <c r="E38" s="10">
        <v>9.5</v>
      </c>
      <c r="F38" s="10">
        <v>10</v>
      </c>
      <c r="G38" s="11">
        <f t="shared" si="1"/>
        <v>9</v>
      </c>
      <c r="H38" s="12">
        <f t="shared" si="3"/>
        <v>11</v>
      </c>
      <c r="I38" s="12">
        <f t="shared" si="0"/>
        <v>32</v>
      </c>
      <c r="J38" s="3" t="s">
        <v>183</v>
      </c>
    </row>
    <row r="39" spans="1:20" ht="15" customHeight="1" thickBot="1" x14ac:dyDescent="0.25">
      <c r="A39" s="146"/>
      <c r="B39" s="35" t="s">
        <v>144</v>
      </c>
      <c r="C39" s="36" t="s">
        <v>122</v>
      </c>
      <c r="D39" s="37">
        <v>9.5</v>
      </c>
      <c r="E39" s="37">
        <v>10</v>
      </c>
      <c r="F39" s="37">
        <v>10</v>
      </c>
      <c r="G39" s="38">
        <f t="shared" si="1"/>
        <v>9.8000000000000007</v>
      </c>
      <c r="H39" s="39">
        <f t="shared" si="3"/>
        <v>1</v>
      </c>
      <c r="I39" s="39">
        <f t="shared" si="0"/>
        <v>4</v>
      </c>
      <c r="J39" s="3" t="s">
        <v>24</v>
      </c>
    </row>
    <row r="40" spans="1:20" ht="15" customHeight="1" x14ac:dyDescent="0.2">
      <c r="A40" s="146"/>
      <c r="B40" s="54" t="s">
        <v>69</v>
      </c>
      <c r="C40" s="112" t="s">
        <v>14</v>
      </c>
      <c r="D40" s="9">
        <v>8</v>
      </c>
      <c r="E40" s="9">
        <v>10</v>
      </c>
      <c r="F40" s="9">
        <v>8</v>
      </c>
      <c r="G40" s="11">
        <f t="shared" si="1"/>
        <v>8.6999999999999993</v>
      </c>
      <c r="H40" s="12">
        <f>RANK(G40,$G$40:$G$54)</f>
        <v>13</v>
      </c>
      <c r="I40" s="12">
        <f t="shared" si="0"/>
        <v>43</v>
      </c>
      <c r="J40" s="3" t="s">
        <v>184</v>
      </c>
    </row>
    <row r="41" spans="1:20" ht="15" customHeight="1" x14ac:dyDescent="0.2">
      <c r="A41" s="146"/>
      <c r="B41" s="55" t="s">
        <v>145</v>
      </c>
      <c r="C41" s="113" t="s">
        <v>123</v>
      </c>
      <c r="D41" s="10">
        <v>7</v>
      </c>
      <c r="E41" s="56">
        <v>9.5</v>
      </c>
      <c r="F41" s="10">
        <v>10</v>
      </c>
      <c r="G41" s="11">
        <f t="shared" si="1"/>
        <v>8.8000000000000007</v>
      </c>
      <c r="H41" s="12">
        <f>RANK(G41,$G$40:$G$54)</f>
        <v>10</v>
      </c>
      <c r="I41" s="12">
        <f t="shared" si="0"/>
        <v>39</v>
      </c>
      <c r="J41" s="3" t="s">
        <v>185</v>
      </c>
    </row>
    <row r="42" spans="1:20" ht="15" customHeight="1" x14ac:dyDescent="0.2">
      <c r="A42" s="146"/>
      <c r="B42" s="55" t="s">
        <v>146</v>
      </c>
      <c r="C42" s="113" t="s">
        <v>73</v>
      </c>
      <c r="D42" s="10">
        <v>9</v>
      </c>
      <c r="E42" s="56">
        <v>9</v>
      </c>
      <c r="F42" s="10">
        <v>9.5</v>
      </c>
      <c r="G42" s="11">
        <f t="shared" si="1"/>
        <v>9.1999999999999993</v>
      </c>
      <c r="H42" s="12">
        <f t="shared" ref="H42:H54" si="4">RANK(G42,$G$40:$G$54)</f>
        <v>5</v>
      </c>
      <c r="I42" s="12">
        <f t="shared" si="0"/>
        <v>28</v>
      </c>
      <c r="J42" s="3" t="s">
        <v>186</v>
      </c>
    </row>
    <row r="43" spans="1:20" ht="15" customHeight="1" x14ac:dyDescent="0.2">
      <c r="A43" s="146"/>
      <c r="B43" s="55" t="s">
        <v>147</v>
      </c>
      <c r="C43" s="114" t="s">
        <v>47</v>
      </c>
      <c r="D43" s="10">
        <v>8</v>
      </c>
      <c r="E43" s="10">
        <v>9</v>
      </c>
      <c r="F43" s="10">
        <v>9.5</v>
      </c>
      <c r="G43" s="11">
        <f t="shared" si="1"/>
        <v>8.8000000000000007</v>
      </c>
      <c r="H43" s="12">
        <f t="shared" si="4"/>
        <v>10</v>
      </c>
      <c r="I43" s="12">
        <f t="shared" si="0"/>
        <v>39</v>
      </c>
      <c r="J43" s="3" t="s">
        <v>187</v>
      </c>
    </row>
    <row r="44" spans="1:20" ht="15" customHeight="1" x14ac:dyDescent="0.2">
      <c r="A44" s="146"/>
      <c r="B44" s="55" t="s">
        <v>148</v>
      </c>
      <c r="C44" s="113" t="s">
        <v>75</v>
      </c>
      <c r="D44" s="10">
        <v>7</v>
      </c>
      <c r="E44" s="10">
        <v>9.5</v>
      </c>
      <c r="F44" s="57">
        <v>9.5</v>
      </c>
      <c r="G44" s="11">
        <f t="shared" si="1"/>
        <v>8.6999999999999993</v>
      </c>
      <c r="H44" s="12">
        <f t="shared" si="4"/>
        <v>13</v>
      </c>
      <c r="I44" s="12">
        <f t="shared" si="0"/>
        <v>43</v>
      </c>
      <c r="J44" s="3" t="s">
        <v>188</v>
      </c>
    </row>
    <row r="45" spans="1:20" ht="15" customHeight="1" x14ac:dyDescent="0.2">
      <c r="A45" s="146"/>
      <c r="B45" s="55" t="s">
        <v>149</v>
      </c>
      <c r="C45" s="113" t="s">
        <v>71</v>
      </c>
      <c r="D45" s="57">
        <v>7</v>
      </c>
      <c r="E45" s="58">
        <v>10</v>
      </c>
      <c r="F45" s="57">
        <v>10</v>
      </c>
      <c r="G45" s="11">
        <f t="shared" si="1"/>
        <v>9</v>
      </c>
      <c r="H45" s="12">
        <f t="shared" si="4"/>
        <v>7</v>
      </c>
      <c r="I45" s="12">
        <f t="shared" si="0"/>
        <v>32</v>
      </c>
      <c r="J45" s="3" t="s">
        <v>16</v>
      </c>
    </row>
    <row r="46" spans="1:20" ht="15" customHeight="1" x14ac:dyDescent="0.2">
      <c r="A46" s="146"/>
      <c r="B46" s="55" t="s">
        <v>150</v>
      </c>
      <c r="C46" s="113" t="s">
        <v>83</v>
      </c>
      <c r="D46" s="57">
        <v>6.5</v>
      </c>
      <c r="E46" s="58">
        <v>9</v>
      </c>
      <c r="F46" s="57">
        <v>10</v>
      </c>
      <c r="G46" s="11">
        <f t="shared" si="1"/>
        <v>8.5</v>
      </c>
      <c r="H46" s="12">
        <f t="shared" si="4"/>
        <v>15</v>
      </c>
      <c r="I46" s="12">
        <f t="shared" si="0"/>
        <v>47</v>
      </c>
      <c r="J46" s="3" t="s">
        <v>189</v>
      </c>
    </row>
    <row r="47" spans="1:20" ht="15" customHeight="1" x14ac:dyDescent="0.2">
      <c r="A47" s="146"/>
      <c r="B47" s="55" t="s">
        <v>151</v>
      </c>
      <c r="C47" s="113" t="s">
        <v>124</v>
      </c>
      <c r="D47" s="57">
        <v>7.5</v>
      </c>
      <c r="E47" s="58">
        <v>10</v>
      </c>
      <c r="F47" s="57">
        <v>10</v>
      </c>
      <c r="G47" s="11">
        <f t="shared" si="1"/>
        <v>9.1999999999999993</v>
      </c>
      <c r="H47" s="12">
        <f t="shared" si="4"/>
        <v>5</v>
      </c>
      <c r="I47" s="12">
        <f t="shared" si="0"/>
        <v>28</v>
      </c>
      <c r="J47" s="3" t="s">
        <v>190</v>
      </c>
    </row>
    <row r="48" spans="1:20" ht="15" customHeight="1" x14ac:dyDescent="0.2">
      <c r="A48" s="146"/>
      <c r="B48" s="55" t="s">
        <v>152</v>
      </c>
      <c r="C48" s="115" t="s">
        <v>31</v>
      </c>
      <c r="D48" s="57">
        <v>6.5</v>
      </c>
      <c r="E48" s="58">
        <v>10</v>
      </c>
      <c r="F48" s="57">
        <v>10</v>
      </c>
      <c r="G48" s="11">
        <f t="shared" si="1"/>
        <v>8.8000000000000007</v>
      </c>
      <c r="H48" s="12">
        <f t="shared" si="4"/>
        <v>10</v>
      </c>
      <c r="I48" s="12">
        <f t="shared" si="0"/>
        <v>39</v>
      </c>
      <c r="J48" s="3" t="s">
        <v>191</v>
      </c>
    </row>
    <row r="49" spans="1:10" ht="15" customHeight="1" x14ac:dyDescent="0.2">
      <c r="A49" s="59"/>
      <c r="B49" s="55" t="s">
        <v>153</v>
      </c>
      <c r="C49" s="113" t="s">
        <v>76</v>
      </c>
      <c r="D49" s="10">
        <v>8.5</v>
      </c>
      <c r="E49" s="10">
        <v>10</v>
      </c>
      <c r="F49" s="9">
        <v>10</v>
      </c>
      <c r="G49" s="11">
        <f t="shared" si="1"/>
        <v>9.5</v>
      </c>
      <c r="H49" s="12">
        <f t="shared" si="4"/>
        <v>1</v>
      </c>
      <c r="I49" s="12">
        <f t="shared" si="0"/>
        <v>14</v>
      </c>
      <c r="J49" s="3" t="s">
        <v>161</v>
      </c>
    </row>
    <row r="50" spans="1:10" ht="15" customHeight="1" x14ac:dyDescent="0.2">
      <c r="A50" s="59"/>
      <c r="B50" s="55" t="s">
        <v>154</v>
      </c>
      <c r="C50" s="113" t="s">
        <v>125</v>
      </c>
      <c r="D50" s="9">
        <v>10</v>
      </c>
      <c r="E50" s="9">
        <v>10</v>
      </c>
      <c r="F50" s="10">
        <v>8</v>
      </c>
      <c r="G50" s="11">
        <f t="shared" si="1"/>
        <v>9.3000000000000007</v>
      </c>
      <c r="H50" s="12">
        <f t="shared" si="4"/>
        <v>3</v>
      </c>
      <c r="I50" s="12">
        <f t="shared" si="0"/>
        <v>21</v>
      </c>
      <c r="J50" s="3" t="s">
        <v>192</v>
      </c>
    </row>
    <row r="51" spans="1:10" ht="15" customHeight="1" x14ac:dyDescent="0.2">
      <c r="A51" s="59"/>
      <c r="B51" s="55" t="s">
        <v>155</v>
      </c>
      <c r="C51" s="116" t="s">
        <v>126</v>
      </c>
      <c r="D51" s="10">
        <v>8.5</v>
      </c>
      <c r="E51" s="10">
        <v>8.5</v>
      </c>
      <c r="F51" s="10">
        <v>10</v>
      </c>
      <c r="G51" s="11">
        <f t="shared" si="1"/>
        <v>9</v>
      </c>
      <c r="H51" s="12">
        <f t="shared" si="4"/>
        <v>7</v>
      </c>
      <c r="I51" s="12">
        <f t="shared" si="0"/>
        <v>32</v>
      </c>
      <c r="J51" s="3" t="s">
        <v>193</v>
      </c>
    </row>
    <row r="52" spans="1:10" ht="15" customHeight="1" x14ac:dyDescent="0.2">
      <c r="A52" s="59"/>
      <c r="B52" s="55" t="s">
        <v>156</v>
      </c>
      <c r="C52" s="113" t="s">
        <v>127</v>
      </c>
      <c r="D52" s="10">
        <v>8.5</v>
      </c>
      <c r="E52" s="10">
        <v>10</v>
      </c>
      <c r="F52" s="10">
        <v>10</v>
      </c>
      <c r="G52" s="11">
        <f t="shared" si="1"/>
        <v>9.5</v>
      </c>
      <c r="H52" s="12">
        <f t="shared" si="4"/>
        <v>1</v>
      </c>
      <c r="I52" s="12">
        <f t="shared" si="0"/>
        <v>14</v>
      </c>
      <c r="J52" s="3" t="s">
        <v>165</v>
      </c>
    </row>
    <row r="53" spans="1:10" ht="15" customHeight="1" x14ac:dyDescent="0.2">
      <c r="A53" s="59"/>
      <c r="B53" s="55" t="s">
        <v>157</v>
      </c>
      <c r="C53" s="113" t="s">
        <v>80</v>
      </c>
      <c r="D53" s="10">
        <v>8.5</v>
      </c>
      <c r="E53" s="10">
        <v>9.5</v>
      </c>
      <c r="F53" s="60">
        <v>10</v>
      </c>
      <c r="G53" s="11">
        <f t="shared" si="1"/>
        <v>9.3000000000000007</v>
      </c>
      <c r="H53" s="12">
        <f t="shared" si="4"/>
        <v>3</v>
      </c>
      <c r="I53" s="12">
        <f t="shared" si="0"/>
        <v>21</v>
      </c>
      <c r="J53" s="3" t="s">
        <v>194</v>
      </c>
    </row>
    <row r="54" spans="1:10" ht="15" customHeight="1" thickBot="1" x14ac:dyDescent="0.25">
      <c r="A54" s="61"/>
      <c r="B54" s="62" t="s">
        <v>158</v>
      </c>
      <c r="C54" s="117" t="s">
        <v>82</v>
      </c>
      <c r="D54" s="37">
        <v>8</v>
      </c>
      <c r="E54" s="37">
        <v>9</v>
      </c>
      <c r="F54" s="63">
        <v>10</v>
      </c>
      <c r="G54" s="38">
        <f t="shared" si="1"/>
        <v>9</v>
      </c>
      <c r="H54" s="39">
        <f t="shared" si="4"/>
        <v>7</v>
      </c>
      <c r="I54" s="39">
        <f t="shared" si="0"/>
        <v>32</v>
      </c>
      <c r="J54" s="3" t="s">
        <v>195</v>
      </c>
    </row>
    <row r="55" spans="1:10" ht="19.5" x14ac:dyDescent="0.25">
      <c r="A55" s="1"/>
      <c r="B55" s="1"/>
      <c r="C55" s="64" t="s">
        <v>87</v>
      </c>
      <c r="D55" s="64"/>
      <c r="E55" s="64"/>
      <c r="F55" s="65"/>
      <c r="G55" s="66"/>
      <c r="H55" s="1"/>
      <c r="I55" s="1"/>
    </row>
    <row r="56" spans="1:10" x14ac:dyDescent="0.2">
      <c r="A56" s="4" t="s">
        <v>88</v>
      </c>
      <c r="B56" s="67" t="s">
        <v>89</v>
      </c>
      <c r="C56" s="134" t="s">
        <v>196</v>
      </c>
      <c r="D56" s="134"/>
      <c r="E56" s="134"/>
      <c r="F56" s="134"/>
      <c r="G56" s="134"/>
      <c r="H56" s="4"/>
      <c r="I56" s="4"/>
    </row>
    <row r="57" spans="1:10" ht="14.25" customHeight="1" x14ac:dyDescent="0.2">
      <c r="A57" s="135" t="s">
        <v>1</v>
      </c>
      <c r="B57" s="137" t="s">
        <v>2</v>
      </c>
      <c r="C57" s="135" t="s">
        <v>3</v>
      </c>
      <c r="D57" s="156" t="s">
        <v>4</v>
      </c>
      <c r="E57" s="157"/>
      <c r="F57" s="158"/>
      <c r="G57" s="142" t="s">
        <v>5</v>
      </c>
      <c r="H57" s="144" t="s">
        <v>6</v>
      </c>
      <c r="I57" s="144"/>
    </row>
    <row r="58" spans="1:10" ht="15" thickBot="1" x14ac:dyDescent="0.25">
      <c r="A58" s="136"/>
      <c r="B58" s="138"/>
      <c r="C58" s="136"/>
      <c r="D58" s="68" t="s">
        <v>7</v>
      </c>
      <c r="E58" s="68" t="s">
        <v>8</v>
      </c>
      <c r="F58" s="68" t="s">
        <v>9</v>
      </c>
      <c r="G58" s="143"/>
      <c r="H58" s="6" t="s">
        <v>10</v>
      </c>
      <c r="I58" s="7" t="s">
        <v>11</v>
      </c>
    </row>
    <row r="59" spans="1:10" ht="15" customHeight="1" x14ac:dyDescent="0.2">
      <c r="A59" s="145" t="s">
        <v>12</v>
      </c>
      <c r="B59" s="8" t="s">
        <v>13</v>
      </c>
      <c r="C59" s="106" t="s">
        <v>35</v>
      </c>
      <c r="D59" s="9">
        <v>9.5</v>
      </c>
      <c r="E59" s="9">
        <v>10</v>
      </c>
      <c r="F59" s="10">
        <v>10</v>
      </c>
      <c r="G59" s="69">
        <f>ROUND(AVERAGE(D59:F59),1)</f>
        <v>9.8000000000000007</v>
      </c>
      <c r="H59" s="12">
        <f>RANK(G59,$G$59:$G$78)</f>
        <v>2</v>
      </c>
      <c r="I59" s="12">
        <f>RANK(G59,$G$59:$G$108)</f>
        <v>2</v>
      </c>
      <c r="J59" s="3" t="s">
        <v>84</v>
      </c>
    </row>
    <row r="60" spans="1:10" ht="15" customHeight="1" x14ac:dyDescent="0.2">
      <c r="A60" s="146"/>
      <c r="B60" s="13" t="s">
        <v>15</v>
      </c>
      <c r="C60" s="107" t="s">
        <v>70</v>
      </c>
      <c r="D60" s="10">
        <v>9</v>
      </c>
      <c r="E60" s="10">
        <v>10</v>
      </c>
      <c r="F60" s="10">
        <v>10</v>
      </c>
      <c r="G60" s="69">
        <f t="shared" ref="G60:G108" si="5">ROUND(AVERAGE(D60:F60),1)</f>
        <v>9.6999999999999993</v>
      </c>
      <c r="H60" s="12">
        <f t="shared" ref="H60:H78" si="6">RANK(G60,$G$59:$G$78)</f>
        <v>8</v>
      </c>
      <c r="I60" s="12">
        <f>RANK(G60,$G$59:$G$108)</f>
        <v>13</v>
      </c>
      <c r="J60" s="3" t="s">
        <v>27</v>
      </c>
    </row>
    <row r="61" spans="1:10" ht="15" customHeight="1" x14ac:dyDescent="0.2">
      <c r="A61" s="146"/>
      <c r="B61" s="13" t="s">
        <v>17</v>
      </c>
      <c r="C61" s="107" t="s">
        <v>43</v>
      </c>
      <c r="D61" s="10">
        <v>9</v>
      </c>
      <c r="E61" s="10">
        <v>10</v>
      </c>
      <c r="F61" s="10">
        <v>9.5</v>
      </c>
      <c r="G61" s="69">
        <f t="shared" si="5"/>
        <v>9.5</v>
      </c>
      <c r="H61" s="12">
        <f t="shared" si="6"/>
        <v>12</v>
      </c>
      <c r="I61" s="12">
        <f t="shared" ref="I61:I108" si="7">RANK(G61,$G$59:$G$108)</f>
        <v>23</v>
      </c>
      <c r="J61" s="3" t="s">
        <v>197</v>
      </c>
    </row>
    <row r="62" spans="1:10" ht="15" customHeight="1" x14ac:dyDescent="0.2">
      <c r="A62" s="146"/>
      <c r="B62" s="13" t="s">
        <v>20</v>
      </c>
      <c r="C62" s="107" t="s">
        <v>110</v>
      </c>
      <c r="D62" s="10">
        <v>8</v>
      </c>
      <c r="E62" s="10">
        <v>9.5</v>
      </c>
      <c r="F62" s="10">
        <v>10</v>
      </c>
      <c r="G62" s="69">
        <f t="shared" si="5"/>
        <v>9.1999999999999993</v>
      </c>
      <c r="H62" s="12">
        <f t="shared" si="6"/>
        <v>16</v>
      </c>
      <c r="I62" s="12">
        <f t="shared" si="7"/>
        <v>34</v>
      </c>
      <c r="J62" s="3" t="s">
        <v>198</v>
      </c>
    </row>
    <row r="63" spans="1:10" ht="15" customHeight="1" x14ac:dyDescent="0.2">
      <c r="A63" s="146"/>
      <c r="B63" s="13" t="s">
        <v>23</v>
      </c>
      <c r="C63" s="107" t="s">
        <v>18</v>
      </c>
      <c r="D63" s="10">
        <v>9.5</v>
      </c>
      <c r="E63" s="14">
        <v>10</v>
      </c>
      <c r="F63" s="10">
        <v>10</v>
      </c>
      <c r="G63" s="69">
        <f t="shared" si="5"/>
        <v>9.8000000000000007</v>
      </c>
      <c r="H63" s="12">
        <f t="shared" si="6"/>
        <v>2</v>
      </c>
      <c r="I63" s="12">
        <f t="shared" si="7"/>
        <v>2</v>
      </c>
      <c r="J63" s="3" t="s">
        <v>84</v>
      </c>
    </row>
    <row r="64" spans="1:10" ht="15" customHeight="1" x14ac:dyDescent="0.2">
      <c r="A64" s="146"/>
      <c r="B64" s="13" t="s">
        <v>25</v>
      </c>
      <c r="C64" s="107" t="s">
        <v>79</v>
      </c>
      <c r="D64" s="10">
        <v>9</v>
      </c>
      <c r="E64" s="10">
        <v>10</v>
      </c>
      <c r="F64" s="10">
        <v>10</v>
      </c>
      <c r="G64" s="69">
        <f t="shared" si="5"/>
        <v>9.6999999999999993</v>
      </c>
      <c r="H64" s="12">
        <f t="shared" si="6"/>
        <v>8</v>
      </c>
      <c r="I64" s="12">
        <f t="shared" si="7"/>
        <v>13</v>
      </c>
      <c r="J64" s="3" t="s">
        <v>27</v>
      </c>
    </row>
    <row r="65" spans="1:10" ht="15" customHeight="1" x14ac:dyDescent="0.2">
      <c r="A65" s="146"/>
      <c r="B65" s="13" t="s">
        <v>26</v>
      </c>
      <c r="C65" s="107" t="s">
        <v>38</v>
      </c>
      <c r="D65" s="10">
        <v>10</v>
      </c>
      <c r="E65" s="10">
        <v>10</v>
      </c>
      <c r="F65" s="10">
        <v>10</v>
      </c>
      <c r="G65" s="69">
        <f t="shared" si="5"/>
        <v>10</v>
      </c>
      <c r="H65" s="12">
        <f t="shared" si="6"/>
        <v>1</v>
      </c>
      <c r="I65" s="12">
        <f t="shared" si="7"/>
        <v>1</v>
      </c>
    </row>
    <row r="66" spans="1:10" ht="15" customHeight="1" x14ac:dyDescent="0.2">
      <c r="A66" s="146"/>
      <c r="B66" s="13" t="s">
        <v>28</v>
      </c>
      <c r="C66" s="107" t="s">
        <v>72</v>
      </c>
      <c r="D66" s="10">
        <v>9</v>
      </c>
      <c r="E66" s="10">
        <v>10</v>
      </c>
      <c r="F66" s="10">
        <v>10</v>
      </c>
      <c r="G66" s="69">
        <f t="shared" si="5"/>
        <v>9.6999999999999993</v>
      </c>
      <c r="H66" s="12">
        <f t="shared" si="6"/>
        <v>8</v>
      </c>
      <c r="I66" s="12">
        <f t="shared" si="7"/>
        <v>13</v>
      </c>
      <c r="J66" s="3" t="s">
        <v>50</v>
      </c>
    </row>
    <row r="67" spans="1:10" ht="15" customHeight="1" x14ac:dyDescent="0.2">
      <c r="A67" s="146"/>
      <c r="B67" s="13" t="s">
        <v>30</v>
      </c>
      <c r="C67" s="107" t="s">
        <v>33</v>
      </c>
      <c r="D67" s="10">
        <v>8.5</v>
      </c>
      <c r="E67" s="10">
        <v>10</v>
      </c>
      <c r="F67" s="10">
        <v>10</v>
      </c>
      <c r="G67" s="69">
        <f t="shared" si="5"/>
        <v>9.5</v>
      </c>
      <c r="H67" s="12">
        <f t="shared" si="6"/>
        <v>12</v>
      </c>
      <c r="I67" s="12">
        <f t="shared" si="7"/>
        <v>23</v>
      </c>
      <c r="J67" s="3" t="s">
        <v>91</v>
      </c>
    </row>
    <row r="68" spans="1:10" ht="15" customHeight="1" x14ac:dyDescent="0.2">
      <c r="A68" s="146"/>
      <c r="B68" s="13" t="s">
        <v>32</v>
      </c>
      <c r="C68" s="107" t="s">
        <v>78</v>
      </c>
      <c r="D68" s="70">
        <v>9.5</v>
      </c>
      <c r="E68" s="10">
        <v>10</v>
      </c>
      <c r="F68" s="10">
        <v>10</v>
      </c>
      <c r="G68" s="69">
        <f t="shared" si="5"/>
        <v>9.8000000000000007</v>
      </c>
      <c r="H68" s="12">
        <f t="shared" si="6"/>
        <v>2</v>
      </c>
      <c r="I68" s="12">
        <f t="shared" si="7"/>
        <v>2</v>
      </c>
      <c r="J68" s="3" t="s">
        <v>77</v>
      </c>
    </row>
    <row r="69" spans="1:10" ht="15" customHeight="1" x14ac:dyDescent="0.2">
      <c r="A69" s="146"/>
      <c r="B69" s="13" t="s">
        <v>34</v>
      </c>
      <c r="C69" s="107" t="s">
        <v>111</v>
      </c>
      <c r="D69" s="71">
        <v>9</v>
      </c>
      <c r="E69" s="10">
        <v>10</v>
      </c>
      <c r="F69" s="10">
        <v>10</v>
      </c>
      <c r="G69" s="69">
        <f t="shared" si="5"/>
        <v>9.6999999999999993</v>
      </c>
      <c r="H69" s="12">
        <f t="shared" si="6"/>
        <v>8</v>
      </c>
      <c r="I69" s="12">
        <f t="shared" si="7"/>
        <v>13</v>
      </c>
      <c r="J69" s="3" t="s">
        <v>50</v>
      </c>
    </row>
    <row r="70" spans="1:10" ht="15" customHeight="1" x14ac:dyDescent="0.2">
      <c r="A70" s="146"/>
      <c r="B70" s="13" t="s">
        <v>36</v>
      </c>
      <c r="C70" s="107" t="s">
        <v>81</v>
      </c>
      <c r="D70" s="10">
        <v>8.5</v>
      </c>
      <c r="E70" s="10">
        <v>10</v>
      </c>
      <c r="F70" s="10">
        <v>10</v>
      </c>
      <c r="G70" s="69">
        <f t="shared" si="5"/>
        <v>9.5</v>
      </c>
      <c r="H70" s="12">
        <f t="shared" si="6"/>
        <v>12</v>
      </c>
      <c r="I70" s="12">
        <f t="shared" si="7"/>
        <v>23</v>
      </c>
      <c r="J70" s="3" t="s">
        <v>41</v>
      </c>
    </row>
    <row r="71" spans="1:10" ht="15" customHeight="1" x14ac:dyDescent="0.2">
      <c r="A71" s="146"/>
      <c r="B71" s="13" t="s">
        <v>37</v>
      </c>
      <c r="C71" s="107" t="s">
        <v>112</v>
      </c>
      <c r="D71" s="10">
        <v>5.5</v>
      </c>
      <c r="E71" s="10">
        <v>10</v>
      </c>
      <c r="F71" s="10">
        <v>8.5</v>
      </c>
      <c r="G71" s="69">
        <f t="shared" si="5"/>
        <v>8</v>
      </c>
      <c r="H71" s="12">
        <f t="shared" si="6"/>
        <v>20</v>
      </c>
      <c r="I71" s="12">
        <f t="shared" si="7"/>
        <v>48</v>
      </c>
      <c r="J71" s="3" t="s">
        <v>199</v>
      </c>
    </row>
    <row r="72" spans="1:10" ht="15" customHeight="1" x14ac:dyDescent="0.2">
      <c r="A72" s="146"/>
      <c r="B72" s="13" t="s">
        <v>39</v>
      </c>
      <c r="C72" s="107" t="s">
        <v>29</v>
      </c>
      <c r="D72" s="10">
        <v>9.5</v>
      </c>
      <c r="E72" s="10">
        <v>10</v>
      </c>
      <c r="F72" s="60">
        <v>10</v>
      </c>
      <c r="G72" s="69">
        <f t="shared" si="5"/>
        <v>9.8000000000000007</v>
      </c>
      <c r="H72" s="12">
        <f t="shared" si="6"/>
        <v>2</v>
      </c>
      <c r="I72" s="12">
        <f t="shared" si="7"/>
        <v>2</v>
      </c>
      <c r="J72" s="3" t="s">
        <v>84</v>
      </c>
    </row>
    <row r="73" spans="1:10" ht="15" customHeight="1" x14ac:dyDescent="0.2">
      <c r="A73" s="146"/>
      <c r="B73" s="13" t="s">
        <v>42</v>
      </c>
      <c r="C73" s="107" t="s">
        <v>40</v>
      </c>
      <c r="D73" s="10">
        <v>7</v>
      </c>
      <c r="E73" s="10">
        <v>9</v>
      </c>
      <c r="F73" s="10">
        <v>10</v>
      </c>
      <c r="G73" s="120">
        <f t="shared" si="5"/>
        <v>8.6999999999999993</v>
      </c>
      <c r="H73" s="12">
        <f t="shared" si="6"/>
        <v>19</v>
      </c>
      <c r="I73" s="21">
        <f t="shared" si="7"/>
        <v>43</v>
      </c>
      <c r="J73" s="3" t="s">
        <v>200</v>
      </c>
    </row>
    <row r="74" spans="1:10" ht="15" customHeight="1" x14ac:dyDescent="0.2">
      <c r="A74" s="146"/>
      <c r="B74" s="13" t="s">
        <v>128</v>
      </c>
      <c r="C74" s="109" t="s">
        <v>85</v>
      </c>
      <c r="D74" s="9">
        <v>9</v>
      </c>
      <c r="E74" s="9">
        <v>9</v>
      </c>
      <c r="F74" s="9">
        <v>9.5</v>
      </c>
      <c r="G74" s="69">
        <f t="shared" si="5"/>
        <v>9.1999999999999993</v>
      </c>
      <c r="H74" s="12">
        <f t="shared" si="6"/>
        <v>16</v>
      </c>
      <c r="I74" s="12">
        <f t="shared" si="7"/>
        <v>34</v>
      </c>
      <c r="J74" s="3" t="s">
        <v>201</v>
      </c>
    </row>
    <row r="75" spans="1:10" ht="15" customHeight="1" x14ac:dyDescent="0.2">
      <c r="A75" s="146"/>
      <c r="B75" s="13" t="s">
        <v>129</v>
      </c>
      <c r="C75" s="107" t="s">
        <v>86</v>
      </c>
      <c r="D75" s="9">
        <v>8</v>
      </c>
      <c r="E75" s="9">
        <v>10</v>
      </c>
      <c r="F75" s="9">
        <v>10</v>
      </c>
      <c r="G75" s="69">
        <f t="shared" si="5"/>
        <v>9.3000000000000007</v>
      </c>
      <c r="H75" s="12">
        <f t="shared" si="6"/>
        <v>15</v>
      </c>
      <c r="I75" s="12">
        <f t="shared" si="7"/>
        <v>30</v>
      </c>
      <c r="J75" s="3" t="s">
        <v>97</v>
      </c>
    </row>
    <row r="76" spans="1:10" ht="15" customHeight="1" x14ac:dyDescent="0.2">
      <c r="A76" s="146"/>
      <c r="B76" s="13" t="s">
        <v>130</v>
      </c>
      <c r="C76" s="107" t="s">
        <v>113</v>
      </c>
      <c r="D76" s="10">
        <v>10</v>
      </c>
      <c r="E76" s="10">
        <v>9.5</v>
      </c>
      <c r="F76" s="10">
        <v>10</v>
      </c>
      <c r="G76" s="69">
        <f t="shared" si="5"/>
        <v>9.8000000000000007</v>
      </c>
      <c r="H76" s="12">
        <f t="shared" si="6"/>
        <v>2</v>
      </c>
      <c r="I76" s="12">
        <f t="shared" si="7"/>
        <v>2</v>
      </c>
      <c r="J76" s="3" t="s">
        <v>202</v>
      </c>
    </row>
    <row r="77" spans="1:10" ht="15" customHeight="1" x14ac:dyDescent="0.2">
      <c r="A77" s="146"/>
      <c r="B77" s="13" t="s">
        <v>131</v>
      </c>
      <c r="C77" s="107" t="s">
        <v>114</v>
      </c>
      <c r="D77" s="10">
        <v>9.5</v>
      </c>
      <c r="E77" s="10">
        <v>10</v>
      </c>
      <c r="F77" s="10">
        <v>10</v>
      </c>
      <c r="G77" s="69">
        <f t="shared" si="5"/>
        <v>9.8000000000000007</v>
      </c>
      <c r="H77" s="12">
        <f t="shared" si="6"/>
        <v>2</v>
      </c>
      <c r="I77" s="12">
        <f t="shared" si="7"/>
        <v>2</v>
      </c>
      <c r="J77" s="3" t="s">
        <v>77</v>
      </c>
    </row>
    <row r="78" spans="1:10" ht="15" customHeight="1" thickBot="1" x14ac:dyDescent="0.25">
      <c r="A78" s="146"/>
      <c r="B78" s="72" t="s">
        <v>132</v>
      </c>
      <c r="C78" s="110" t="s">
        <v>49</v>
      </c>
      <c r="D78" s="37">
        <v>8</v>
      </c>
      <c r="E78" s="37">
        <v>9.5</v>
      </c>
      <c r="F78" s="37">
        <v>10</v>
      </c>
      <c r="G78" s="73">
        <f t="shared" si="5"/>
        <v>9.1999999999999993</v>
      </c>
      <c r="H78" s="39">
        <f t="shared" si="6"/>
        <v>16</v>
      </c>
      <c r="I78" s="39">
        <f t="shared" si="7"/>
        <v>34</v>
      </c>
      <c r="J78" s="3" t="s">
        <v>203</v>
      </c>
    </row>
    <row r="79" spans="1:10" ht="15" customHeight="1" x14ac:dyDescent="0.2">
      <c r="A79" s="146"/>
      <c r="B79" s="22" t="s">
        <v>133</v>
      </c>
      <c r="C79" s="23" t="s">
        <v>115</v>
      </c>
      <c r="D79" s="9">
        <v>10</v>
      </c>
      <c r="E79" s="9">
        <v>9</v>
      </c>
      <c r="F79" s="9">
        <v>10</v>
      </c>
      <c r="G79" s="69">
        <f t="shared" si="5"/>
        <v>9.6999999999999993</v>
      </c>
      <c r="H79" s="12">
        <f>RANK(G79,$G$79:$G$93)</f>
        <v>6</v>
      </c>
      <c r="I79" s="12">
        <f t="shared" si="7"/>
        <v>13</v>
      </c>
      <c r="J79" s="3" t="s">
        <v>204</v>
      </c>
    </row>
    <row r="80" spans="1:10" ht="15" customHeight="1" x14ac:dyDescent="0.2">
      <c r="A80" s="146"/>
      <c r="B80" s="24" t="s">
        <v>134</v>
      </c>
      <c r="C80" s="25" t="s">
        <v>21</v>
      </c>
      <c r="D80" s="10">
        <v>8.5</v>
      </c>
      <c r="E80" s="10">
        <v>9.5</v>
      </c>
      <c r="F80" s="10">
        <v>10</v>
      </c>
      <c r="G80" s="69">
        <f t="shared" si="5"/>
        <v>9.3000000000000007</v>
      </c>
      <c r="H80" s="12">
        <f t="shared" ref="H80:H93" si="8">RANK(G80,$G$79:$G$93)</f>
        <v>10</v>
      </c>
      <c r="I80" s="12">
        <f t="shared" si="7"/>
        <v>30</v>
      </c>
      <c r="J80" s="3" t="s">
        <v>94</v>
      </c>
    </row>
    <row r="81" spans="1:20" ht="15" customHeight="1" x14ac:dyDescent="0.2">
      <c r="A81" s="146"/>
      <c r="B81" s="24" t="s">
        <v>135</v>
      </c>
      <c r="C81" s="26" t="s">
        <v>44</v>
      </c>
      <c r="D81" s="74">
        <v>9</v>
      </c>
      <c r="E81" s="74">
        <v>10</v>
      </c>
      <c r="F81" s="10">
        <v>10</v>
      </c>
      <c r="G81" s="69">
        <f t="shared" si="5"/>
        <v>9.6999999999999993</v>
      </c>
      <c r="H81" s="12">
        <f t="shared" si="8"/>
        <v>6</v>
      </c>
      <c r="I81" s="12">
        <f t="shared" si="7"/>
        <v>13</v>
      </c>
      <c r="J81" s="3" t="s">
        <v>27</v>
      </c>
      <c r="K81" s="148" t="s">
        <v>95</v>
      </c>
      <c r="L81" s="148"/>
      <c r="M81" s="148"/>
      <c r="N81" s="148"/>
      <c r="O81" s="148"/>
      <c r="P81" s="148"/>
      <c r="Q81" s="148"/>
      <c r="R81" s="148"/>
      <c r="S81" s="148"/>
      <c r="T81" s="148"/>
    </row>
    <row r="82" spans="1:20" ht="15" customHeight="1" x14ac:dyDescent="0.2">
      <c r="A82" s="146"/>
      <c r="B82" s="24" t="s">
        <v>136</v>
      </c>
      <c r="C82" s="26" t="s">
        <v>66</v>
      </c>
      <c r="D82" s="74">
        <v>8</v>
      </c>
      <c r="E82" s="74">
        <v>10</v>
      </c>
      <c r="F82" s="60">
        <v>10</v>
      </c>
      <c r="G82" s="69">
        <f t="shared" si="5"/>
        <v>9.3000000000000007</v>
      </c>
      <c r="H82" s="12">
        <f t="shared" si="8"/>
        <v>10</v>
      </c>
      <c r="I82" s="12">
        <f t="shared" si="7"/>
        <v>30</v>
      </c>
      <c r="J82" s="3" t="s">
        <v>92</v>
      </c>
      <c r="K82" s="149" t="s">
        <v>53</v>
      </c>
      <c r="L82" s="151" t="s">
        <v>54</v>
      </c>
      <c r="M82" s="153" t="s">
        <v>55</v>
      </c>
      <c r="N82" s="153"/>
      <c r="O82" s="137" t="s">
        <v>56</v>
      </c>
      <c r="P82" s="154"/>
      <c r="Q82" s="137" t="s">
        <v>57</v>
      </c>
      <c r="R82" s="155"/>
      <c r="S82" s="153" t="s">
        <v>58</v>
      </c>
      <c r="T82" s="153"/>
    </row>
    <row r="83" spans="1:20" ht="15" customHeight="1" thickBot="1" x14ac:dyDescent="0.25">
      <c r="A83" s="147"/>
      <c r="B83" s="35" t="s">
        <v>137</v>
      </c>
      <c r="C83" s="36" t="s">
        <v>116</v>
      </c>
      <c r="D83" s="75">
        <v>9.5</v>
      </c>
      <c r="E83" s="75">
        <v>10</v>
      </c>
      <c r="F83" s="37">
        <v>10</v>
      </c>
      <c r="G83" s="73">
        <f t="shared" si="5"/>
        <v>9.8000000000000007</v>
      </c>
      <c r="H83" s="39">
        <f t="shared" si="8"/>
        <v>1</v>
      </c>
      <c r="I83" s="39">
        <f t="shared" si="7"/>
        <v>2</v>
      </c>
      <c r="J83" s="3" t="s">
        <v>77</v>
      </c>
      <c r="K83" s="150"/>
      <c r="L83" s="152"/>
      <c r="M83" s="27" t="s">
        <v>60</v>
      </c>
      <c r="N83" s="28" t="s">
        <v>61</v>
      </c>
      <c r="O83" s="27" t="s">
        <v>60</v>
      </c>
      <c r="P83" s="28" t="s">
        <v>61</v>
      </c>
      <c r="Q83" s="29" t="s">
        <v>62</v>
      </c>
      <c r="R83" s="28" t="s">
        <v>61</v>
      </c>
      <c r="S83" s="29" t="s">
        <v>62</v>
      </c>
      <c r="T83" s="28" t="s">
        <v>61</v>
      </c>
    </row>
    <row r="84" spans="1:20" ht="15" customHeight="1" x14ac:dyDescent="0.2">
      <c r="A84" s="145" t="s">
        <v>63</v>
      </c>
      <c r="B84" s="41" t="s">
        <v>48</v>
      </c>
      <c r="C84" s="42" t="s">
        <v>117</v>
      </c>
      <c r="D84" s="76">
        <v>9</v>
      </c>
      <c r="E84" s="76">
        <v>10</v>
      </c>
      <c r="F84" s="43">
        <v>10</v>
      </c>
      <c r="G84" s="69">
        <f t="shared" si="5"/>
        <v>9.6999999999999993</v>
      </c>
      <c r="H84" s="12">
        <f t="shared" si="8"/>
        <v>6</v>
      </c>
      <c r="I84" s="44">
        <f t="shared" si="7"/>
        <v>13</v>
      </c>
      <c r="J84" s="3" t="s">
        <v>93</v>
      </c>
      <c r="K84" s="30">
        <v>12</v>
      </c>
      <c r="L84" s="31">
        <f>SUM(M84+O84+Q84+S84)</f>
        <v>20</v>
      </c>
      <c r="M84" s="32">
        <f>COUNTIF($G$59:$G78,"&gt;=9.0")</f>
        <v>18</v>
      </c>
      <c r="N84" s="33">
        <f>M84/16</f>
        <v>1.125</v>
      </c>
      <c r="O84" s="32">
        <f>COUNTIF($G$59:$G78,"&gt;=8.5")-M84</f>
        <v>1</v>
      </c>
      <c r="P84" s="33">
        <f xml:space="preserve"> O84/16</f>
        <v>6.25E-2</v>
      </c>
      <c r="Q84" s="32">
        <f>COUNTIF($G$59:$G78,"&gt;=8.0")-M84-O84</f>
        <v>1</v>
      </c>
      <c r="R84" s="34">
        <f>Q84/16</f>
        <v>6.25E-2</v>
      </c>
      <c r="S84" s="32">
        <f>COUNTIF($G$59:$G78,"&lt;8.0")</f>
        <v>0</v>
      </c>
      <c r="T84" s="33">
        <f>S84/16</f>
        <v>0</v>
      </c>
    </row>
    <row r="85" spans="1:20" ht="15" customHeight="1" x14ac:dyDescent="0.2">
      <c r="A85" s="146"/>
      <c r="B85" s="24" t="s">
        <v>52</v>
      </c>
      <c r="C85" s="25" t="s">
        <v>118</v>
      </c>
      <c r="D85" s="77">
        <v>9.5</v>
      </c>
      <c r="E85" s="77">
        <v>10</v>
      </c>
      <c r="F85" s="9">
        <v>10</v>
      </c>
      <c r="G85" s="69">
        <f t="shared" si="5"/>
        <v>9.8000000000000007</v>
      </c>
      <c r="H85" s="12">
        <f t="shared" si="8"/>
        <v>1</v>
      </c>
      <c r="I85" s="12">
        <f t="shared" si="7"/>
        <v>2</v>
      </c>
      <c r="J85" s="3" t="s">
        <v>84</v>
      </c>
      <c r="K85" s="30">
        <v>11</v>
      </c>
      <c r="L85" s="31">
        <f>SUM(M85+O85+Q85+S85)</f>
        <v>15</v>
      </c>
      <c r="M85" s="32">
        <f>COUNTIF($G$94:$G$108,"&gt;=9")</f>
        <v>11</v>
      </c>
      <c r="N85" s="33">
        <f>M85/20</f>
        <v>0.55000000000000004</v>
      </c>
      <c r="O85" s="32">
        <f>COUNTIF($G$94:$G$108,"&gt;8.5")-M85</f>
        <v>1</v>
      </c>
      <c r="P85" s="40">
        <f>O85/20</f>
        <v>0.05</v>
      </c>
      <c r="Q85" s="32">
        <f>COUNTIF($G$94:$G$108,"&gt;=8")-M85-O85</f>
        <v>3</v>
      </c>
      <c r="R85" s="34">
        <f>Q85/20</f>
        <v>0.15</v>
      </c>
      <c r="S85" s="32">
        <f>COUNTIF($G$94:$G$108,"&lt;8")</f>
        <v>0</v>
      </c>
      <c r="T85" s="33">
        <f>S85/20</f>
        <v>0</v>
      </c>
    </row>
    <row r="86" spans="1:20" ht="15" customHeight="1" x14ac:dyDescent="0.2">
      <c r="A86" s="146"/>
      <c r="B86" s="24" t="s">
        <v>59</v>
      </c>
      <c r="C86" s="26" t="s">
        <v>119</v>
      </c>
      <c r="D86" s="74">
        <v>9.5</v>
      </c>
      <c r="E86" s="74">
        <v>10</v>
      </c>
      <c r="F86" s="10">
        <v>10</v>
      </c>
      <c r="G86" s="69">
        <f t="shared" si="5"/>
        <v>9.8000000000000007</v>
      </c>
      <c r="H86" s="12">
        <f t="shared" si="8"/>
        <v>1</v>
      </c>
      <c r="I86" s="12">
        <f t="shared" si="7"/>
        <v>2</v>
      </c>
      <c r="J86" s="3" t="s">
        <v>84</v>
      </c>
      <c r="K86" s="30">
        <v>10</v>
      </c>
      <c r="L86" s="31">
        <f>SUM(M86+O86+Q86+S86)</f>
        <v>15</v>
      </c>
      <c r="M86" s="45">
        <f>COUNTIF($G$79:$G$93,"&gt;=9")</f>
        <v>13</v>
      </c>
      <c r="N86" s="33">
        <f>M86/15</f>
        <v>0.8666666666666667</v>
      </c>
      <c r="O86" s="32">
        <f>COUNTIF($G$79:$G$93,"&gt;=8.5") -M86</f>
        <v>1</v>
      </c>
      <c r="P86" s="40">
        <f>O86/15</f>
        <v>6.6666666666666666E-2</v>
      </c>
      <c r="Q86" s="32">
        <f>COUNTIF($G$79:$G$93,"&gt;=8")-M86-O86</f>
        <v>1</v>
      </c>
      <c r="R86" s="34">
        <f>Q86/15</f>
        <v>6.6666666666666666E-2</v>
      </c>
      <c r="S86" s="45">
        <f>COUNTIF($G$79:$G$93,"&lt;8")</f>
        <v>0</v>
      </c>
      <c r="T86" s="33">
        <f>100%-N86-P86-R86</f>
        <v>0</v>
      </c>
    </row>
    <row r="87" spans="1:20" ht="15" customHeight="1" x14ac:dyDescent="0.2">
      <c r="A87" s="146"/>
      <c r="B87" s="24" t="s">
        <v>138</v>
      </c>
      <c r="C87" s="26" t="s">
        <v>45</v>
      </c>
      <c r="D87" s="74">
        <v>7.5</v>
      </c>
      <c r="E87" s="74">
        <v>6.5</v>
      </c>
      <c r="F87" s="10">
        <v>10</v>
      </c>
      <c r="G87" s="69">
        <f t="shared" si="5"/>
        <v>8</v>
      </c>
      <c r="H87" s="12">
        <f t="shared" si="8"/>
        <v>15</v>
      </c>
      <c r="I87" s="12">
        <f t="shared" si="7"/>
        <v>48</v>
      </c>
      <c r="J87" s="3" t="s">
        <v>205</v>
      </c>
      <c r="K87" s="46" t="s">
        <v>64</v>
      </c>
      <c r="L87" s="47">
        <f>SUM(L84:L86)</f>
        <v>50</v>
      </c>
      <c r="M87" s="45">
        <f>SUM(M84:M86)</f>
        <v>42</v>
      </c>
      <c r="N87" s="48">
        <f>M87/51</f>
        <v>0.82352941176470584</v>
      </c>
      <c r="O87" s="45">
        <f>SUM(O84:O86)</f>
        <v>3</v>
      </c>
      <c r="P87" s="49">
        <f>O87/51</f>
        <v>5.8823529411764705E-2</v>
      </c>
      <c r="Q87" s="45">
        <f>SUM(Q84:Q86)</f>
        <v>5</v>
      </c>
      <c r="R87" s="50">
        <f>Q87/51</f>
        <v>9.8039215686274508E-2</v>
      </c>
      <c r="S87" s="45">
        <f>SUM(S84:S86)</f>
        <v>0</v>
      </c>
      <c r="T87" s="51">
        <f>S87/51</f>
        <v>0</v>
      </c>
    </row>
    <row r="88" spans="1:20" ht="15" customHeight="1" x14ac:dyDescent="0.2">
      <c r="A88" s="146"/>
      <c r="B88" s="24" t="s">
        <v>139</v>
      </c>
      <c r="C88" s="111" t="s">
        <v>65</v>
      </c>
      <c r="D88" s="74">
        <v>10</v>
      </c>
      <c r="E88" s="74">
        <v>9.5</v>
      </c>
      <c r="F88" s="10">
        <v>10</v>
      </c>
      <c r="G88" s="120">
        <f t="shared" si="5"/>
        <v>9.8000000000000007</v>
      </c>
      <c r="H88" s="12">
        <f t="shared" si="8"/>
        <v>1</v>
      </c>
      <c r="I88" s="21">
        <f t="shared" si="7"/>
        <v>2</v>
      </c>
      <c r="J88" s="3" t="s">
        <v>206</v>
      </c>
    </row>
    <row r="89" spans="1:20" ht="15" customHeight="1" x14ac:dyDescent="0.2">
      <c r="A89" s="146"/>
      <c r="B89" s="24" t="s">
        <v>140</v>
      </c>
      <c r="C89" s="26" t="s">
        <v>120</v>
      </c>
      <c r="D89" s="77">
        <v>7.5</v>
      </c>
      <c r="E89" s="77">
        <v>9.5</v>
      </c>
      <c r="F89" s="9">
        <v>10</v>
      </c>
      <c r="G89" s="69">
        <f t="shared" si="5"/>
        <v>9</v>
      </c>
      <c r="H89" s="12">
        <f t="shared" si="8"/>
        <v>13</v>
      </c>
      <c r="I89" s="12">
        <f t="shared" si="7"/>
        <v>39</v>
      </c>
      <c r="J89" s="3" t="s">
        <v>207</v>
      </c>
    </row>
    <row r="90" spans="1:20" ht="15" customHeight="1" x14ac:dyDescent="0.2">
      <c r="A90" s="146"/>
      <c r="B90" s="24" t="s">
        <v>141</v>
      </c>
      <c r="C90" s="25" t="s">
        <v>67</v>
      </c>
      <c r="D90" s="10">
        <v>7</v>
      </c>
      <c r="E90" s="10">
        <v>9</v>
      </c>
      <c r="F90" s="10">
        <v>10</v>
      </c>
      <c r="G90" s="69">
        <f t="shared" si="5"/>
        <v>8.6999999999999993</v>
      </c>
      <c r="H90" s="12">
        <f t="shared" si="8"/>
        <v>14</v>
      </c>
      <c r="I90" s="12">
        <f t="shared" si="7"/>
        <v>43</v>
      </c>
      <c r="J90" s="3" t="s">
        <v>108</v>
      </c>
    </row>
    <row r="91" spans="1:20" ht="15" customHeight="1" x14ac:dyDescent="0.2">
      <c r="A91" s="146"/>
      <c r="B91" s="24" t="s">
        <v>142</v>
      </c>
      <c r="C91" s="26" t="s">
        <v>121</v>
      </c>
      <c r="D91" s="10">
        <v>9.5</v>
      </c>
      <c r="E91" s="10">
        <v>8</v>
      </c>
      <c r="F91" s="10">
        <v>10</v>
      </c>
      <c r="G91" s="69">
        <f t="shared" si="5"/>
        <v>9.1999999999999993</v>
      </c>
      <c r="H91" s="12">
        <f t="shared" si="8"/>
        <v>12</v>
      </c>
      <c r="I91" s="12">
        <f t="shared" si="7"/>
        <v>34</v>
      </c>
      <c r="J91" s="3" t="s">
        <v>208</v>
      </c>
    </row>
    <row r="92" spans="1:20" ht="15" customHeight="1" x14ac:dyDescent="0.2">
      <c r="A92" s="146"/>
      <c r="B92" s="24" t="s">
        <v>143</v>
      </c>
      <c r="C92" s="26" t="s">
        <v>46</v>
      </c>
      <c r="D92" s="10">
        <v>8.5</v>
      </c>
      <c r="E92" s="10">
        <v>10</v>
      </c>
      <c r="F92" s="60">
        <v>10</v>
      </c>
      <c r="G92" s="69">
        <f t="shared" si="5"/>
        <v>9.5</v>
      </c>
      <c r="H92" s="12">
        <f t="shared" si="8"/>
        <v>9</v>
      </c>
      <c r="I92" s="12">
        <f t="shared" si="7"/>
        <v>23</v>
      </c>
      <c r="J92" s="3" t="s">
        <v>41</v>
      </c>
    </row>
    <row r="93" spans="1:20" ht="15" customHeight="1" thickBot="1" x14ac:dyDescent="0.25">
      <c r="A93" s="146"/>
      <c r="B93" s="35" t="s">
        <v>144</v>
      </c>
      <c r="C93" s="36" t="s">
        <v>122</v>
      </c>
      <c r="D93" s="37">
        <v>9.5</v>
      </c>
      <c r="E93" s="37">
        <v>10</v>
      </c>
      <c r="F93" s="37">
        <v>10</v>
      </c>
      <c r="G93" s="73">
        <f t="shared" si="5"/>
        <v>9.8000000000000007</v>
      </c>
      <c r="H93" s="39">
        <f t="shared" si="8"/>
        <v>1</v>
      </c>
      <c r="I93" s="39">
        <f t="shared" si="7"/>
        <v>2</v>
      </c>
      <c r="J93" s="3" t="s">
        <v>84</v>
      </c>
    </row>
    <row r="94" spans="1:20" ht="15" customHeight="1" x14ac:dyDescent="0.2">
      <c r="A94" s="146"/>
      <c r="B94" s="54" t="s">
        <v>69</v>
      </c>
      <c r="C94" s="112" t="s">
        <v>14</v>
      </c>
      <c r="D94" s="9">
        <v>6.5</v>
      </c>
      <c r="E94" s="9">
        <v>10</v>
      </c>
      <c r="F94" s="9">
        <v>9.5</v>
      </c>
      <c r="G94" s="69">
        <f t="shared" si="5"/>
        <v>8.6999999999999993</v>
      </c>
      <c r="H94" s="12">
        <f>RANK(G94,$G$94:$G$108)</f>
        <v>12</v>
      </c>
      <c r="I94" s="12">
        <f t="shared" si="7"/>
        <v>43</v>
      </c>
      <c r="J94" s="3" t="s">
        <v>209</v>
      </c>
    </row>
    <row r="95" spans="1:20" ht="15" customHeight="1" x14ac:dyDescent="0.2">
      <c r="A95" s="146"/>
      <c r="B95" s="55" t="s">
        <v>145</v>
      </c>
      <c r="C95" s="113" t="s">
        <v>123</v>
      </c>
      <c r="D95" s="9">
        <v>8</v>
      </c>
      <c r="E95" s="78">
        <v>9</v>
      </c>
      <c r="F95" s="9">
        <v>10</v>
      </c>
      <c r="G95" s="69">
        <f t="shared" si="5"/>
        <v>9</v>
      </c>
      <c r="H95" s="12">
        <f t="shared" ref="H95:H108" si="9">RANK(G95,$G$94:$G$108)</f>
        <v>9</v>
      </c>
      <c r="I95" s="12">
        <f t="shared" si="7"/>
        <v>39</v>
      </c>
      <c r="J95" s="3" t="s">
        <v>210</v>
      </c>
    </row>
    <row r="96" spans="1:20" ht="15" customHeight="1" x14ac:dyDescent="0.2">
      <c r="A96" s="146"/>
      <c r="B96" s="55" t="s">
        <v>146</v>
      </c>
      <c r="C96" s="113" t="s">
        <v>73</v>
      </c>
      <c r="D96" s="10">
        <v>9</v>
      </c>
      <c r="E96" s="56">
        <v>10</v>
      </c>
      <c r="F96" s="10">
        <v>9.5</v>
      </c>
      <c r="G96" s="69">
        <f t="shared" si="5"/>
        <v>9.5</v>
      </c>
      <c r="H96" s="12">
        <f t="shared" si="9"/>
        <v>4</v>
      </c>
      <c r="I96" s="12">
        <f t="shared" si="7"/>
        <v>23</v>
      </c>
      <c r="J96" s="3" t="s">
        <v>211</v>
      </c>
    </row>
    <row r="97" spans="1:10" ht="15" customHeight="1" x14ac:dyDescent="0.2">
      <c r="A97" s="146"/>
      <c r="B97" s="55" t="s">
        <v>147</v>
      </c>
      <c r="C97" s="114" t="s">
        <v>47</v>
      </c>
      <c r="D97" s="10">
        <v>9</v>
      </c>
      <c r="E97" s="10">
        <v>10</v>
      </c>
      <c r="F97" s="10">
        <v>10</v>
      </c>
      <c r="G97" s="69">
        <f t="shared" si="5"/>
        <v>9.6999999999999993</v>
      </c>
      <c r="H97" s="12">
        <f t="shared" si="9"/>
        <v>1</v>
      </c>
      <c r="I97" s="12">
        <f t="shared" si="7"/>
        <v>13</v>
      </c>
      <c r="J97" s="3" t="s">
        <v>50</v>
      </c>
    </row>
    <row r="98" spans="1:10" ht="15" customHeight="1" x14ac:dyDescent="0.2">
      <c r="A98" s="146"/>
      <c r="B98" s="55" t="s">
        <v>148</v>
      </c>
      <c r="C98" s="113" t="s">
        <v>75</v>
      </c>
      <c r="D98" s="10">
        <v>8</v>
      </c>
      <c r="E98" s="10">
        <v>8.5</v>
      </c>
      <c r="F98" s="57">
        <v>8.5</v>
      </c>
      <c r="G98" s="69">
        <f t="shared" si="5"/>
        <v>8.3000000000000007</v>
      </c>
      <c r="H98" s="12">
        <f t="shared" si="9"/>
        <v>14</v>
      </c>
      <c r="I98" s="12">
        <f t="shared" si="7"/>
        <v>47</v>
      </c>
      <c r="J98" s="3" t="s">
        <v>212</v>
      </c>
    </row>
    <row r="99" spans="1:10" ht="15" customHeight="1" x14ac:dyDescent="0.2">
      <c r="A99" s="146"/>
      <c r="B99" s="55" t="s">
        <v>149</v>
      </c>
      <c r="C99" s="113" t="s">
        <v>71</v>
      </c>
      <c r="D99" s="57">
        <v>9</v>
      </c>
      <c r="E99" s="79">
        <v>10</v>
      </c>
      <c r="F99" s="57">
        <v>10</v>
      </c>
      <c r="G99" s="69">
        <f t="shared" si="5"/>
        <v>9.6999999999999993</v>
      </c>
      <c r="H99" s="12">
        <f t="shared" si="9"/>
        <v>1</v>
      </c>
      <c r="I99" s="12">
        <f t="shared" si="7"/>
        <v>13</v>
      </c>
      <c r="J99" s="3" t="s">
        <v>50</v>
      </c>
    </row>
    <row r="100" spans="1:10" ht="15" customHeight="1" x14ac:dyDescent="0.2">
      <c r="A100" s="146"/>
      <c r="B100" s="55" t="s">
        <v>150</v>
      </c>
      <c r="C100" s="113" t="s">
        <v>83</v>
      </c>
      <c r="D100" s="57">
        <v>7.5</v>
      </c>
      <c r="E100" s="79">
        <v>9.5</v>
      </c>
      <c r="F100" s="57">
        <v>10</v>
      </c>
      <c r="G100" s="69">
        <f t="shared" si="5"/>
        <v>9</v>
      </c>
      <c r="H100" s="12">
        <f t="shared" si="9"/>
        <v>9</v>
      </c>
      <c r="I100" s="12">
        <f t="shared" si="7"/>
        <v>39</v>
      </c>
      <c r="J100" s="3" t="s">
        <v>213</v>
      </c>
    </row>
    <row r="101" spans="1:10" ht="15" customHeight="1" x14ac:dyDescent="0.2">
      <c r="A101" s="146"/>
      <c r="B101" s="55" t="s">
        <v>151</v>
      </c>
      <c r="C101" s="113" t="s">
        <v>124</v>
      </c>
      <c r="D101" s="57">
        <v>7.5</v>
      </c>
      <c r="E101" s="79">
        <v>10</v>
      </c>
      <c r="F101" s="57">
        <v>9.5</v>
      </c>
      <c r="G101" s="69">
        <f t="shared" si="5"/>
        <v>9</v>
      </c>
      <c r="H101" s="12">
        <f t="shared" si="9"/>
        <v>9</v>
      </c>
      <c r="I101" s="12">
        <f t="shared" si="7"/>
        <v>39</v>
      </c>
      <c r="J101" s="3" t="s">
        <v>74</v>
      </c>
    </row>
    <row r="102" spans="1:10" ht="15" customHeight="1" x14ac:dyDescent="0.2">
      <c r="A102" s="146"/>
      <c r="B102" s="55" t="s">
        <v>152</v>
      </c>
      <c r="C102" s="115" t="s">
        <v>31</v>
      </c>
      <c r="D102" s="57">
        <v>8.5</v>
      </c>
      <c r="E102" s="79">
        <v>9.5</v>
      </c>
      <c r="F102" s="57">
        <v>9.5</v>
      </c>
      <c r="G102" s="69">
        <f t="shared" si="5"/>
        <v>9.1999999999999993</v>
      </c>
      <c r="H102" s="12">
        <f t="shared" si="9"/>
        <v>8</v>
      </c>
      <c r="I102" s="12">
        <f t="shared" si="7"/>
        <v>34</v>
      </c>
      <c r="J102" s="3" t="s">
        <v>214</v>
      </c>
    </row>
    <row r="103" spans="1:10" ht="15" customHeight="1" x14ac:dyDescent="0.2">
      <c r="A103" s="146"/>
      <c r="B103" s="55" t="s">
        <v>153</v>
      </c>
      <c r="C103" s="113" t="s">
        <v>76</v>
      </c>
      <c r="D103" s="57">
        <v>9</v>
      </c>
      <c r="E103" s="79">
        <v>10</v>
      </c>
      <c r="F103" s="57">
        <v>9.5</v>
      </c>
      <c r="G103" s="69">
        <f t="shared" si="5"/>
        <v>9.5</v>
      </c>
      <c r="H103" s="12">
        <f t="shared" si="9"/>
        <v>4</v>
      </c>
      <c r="I103" s="12">
        <f t="shared" si="7"/>
        <v>23</v>
      </c>
      <c r="J103" s="3" t="s">
        <v>27</v>
      </c>
    </row>
    <row r="104" spans="1:10" ht="15" customHeight="1" x14ac:dyDescent="0.2">
      <c r="A104" s="146"/>
      <c r="B104" s="55" t="s">
        <v>154</v>
      </c>
      <c r="C104" s="113" t="s">
        <v>125</v>
      </c>
      <c r="D104" s="57">
        <v>8.5</v>
      </c>
      <c r="E104" s="79">
        <v>9.5</v>
      </c>
      <c r="F104" s="57">
        <v>10</v>
      </c>
      <c r="G104" s="69">
        <f t="shared" si="5"/>
        <v>9.3000000000000007</v>
      </c>
      <c r="H104" s="12">
        <f t="shared" si="9"/>
        <v>7</v>
      </c>
      <c r="I104" s="12">
        <f t="shared" si="7"/>
        <v>30</v>
      </c>
      <c r="J104" s="3" t="s">
        <v>215</v>
      </c>
    </row>
    <row r="105" spans="1:10" ht="15" customHeight="1" x14ac:dyDescent="0.2">
      <c r="A105" s="146"/>
      <c r="B105" s="55" t="s">
        <v>155</v>
      </c>
      <c r="C105" s="116" t="s">
        <v>126</v>
      </c>
      <c r="D105" s="57">
        <v>6.5</v>
      </c>
      <c r="E105" s="57">
        <v>8</v>
      </c>
      <c r="F105" s="57">
        <v>9.5</v>
      </c>
      <c r="G105" s="69">
        <f t="shared" si="5"/>
        <v>8</v>
      </c>
      <c r="H105" s="12">
        <f t="shared" si="9"/>
        <v>15</v>
      </c>
      <c r="I105" s="12">
        <f t="shared" si="7"/>
        <v>48</v>
      </c>
      <c r="J105" s="3" t="s">
        <v>216</v>
      </c>
    </row>
    <row r="106" spans="1:10" ht="15" customHeight="1" x14ac:dyDescent="0.2">
      <c r="A106" s="146"/>
      <c r="B106" s="55" t="s">
        <v>156</v>
      </c>
      <c r="C106" s="113" t="s">
        <v>127</v>
      </c>
      <c r="D106" s="57">
        <v>9</v>
      </c>
      <c r="E106" s="57">
        <v>9.5</v>
      </c>
      <c r="F106" s="57">
        <v>10</v>
      </c>
      <c r="G106" s="69">
        <f t="shared" si="5"/>
        <v>9.5</v>
      </c>
      <c r="H106" s="12">
        <f t="shared" si="9"/>
        <v>4</v>
      </c>
      <c r="I106" s="12">
        <f t="shared" si="7"/>
        <v>23</v>
      </c>
      <c r="J106" s="3" t="s">
        <v>217</v>
      </c>
    </row>
    <row r="107" spans="1:10" ht="15" customHeight="1" x14ac:dyDescent="0.2">
      <c r="A107" s="146"/>
      <c r="B107" s="55" t="s">
        <v>157</v>
      </c>
      <c r="C107" s="113" t="s">
        <v>80</v>
      </c>
      <c r="D107" s="57">
        <v>9</v>
      </c>
      <c r="E107" s="57">
        <v>10</v>
      </c>
      <c r="F107" s="80">
        <v>10</v>
      </c>
      <c r="G107" s="69">
        <f t="shared" si="5"/>
        <v>9.6999999999999993</v>
      </c>
      <c r="H107" s="12">
        <f t="shared" si="9"/>
        <v>1</v>
      </c>
      <c r="I107" s="12">
        <f t="shared" si="7"/>
        <v>13</v>
      </c>
      <c r="J107" s="3" t="s">
        <v>50</v>
      </c>
    </row>
    <row r="108" spans="1:10" ht="15" customHeight="1" thickBot="1" x14ac:dyDescent="0.25">
      <c r="A108" s="147"/>
      <c r="B108" s="62" t="s">
        <v>158</v>
      </c>
      <c r="C108" s="117" t="s">
        <v>82</v>
      </c>
      <c r="D108" s="81">
        <v>6</v>
      </c>
      <c r="E108" s="81">
        <v>9.5</v>
      </c>
      <c r="F108" s="82">
        <v>10</v>
      </c>
      <c r="G108" s="73">
        <f t="shared" si="5"/>
        <v>8.5</v>
      </c>
      <c r="H108" s="39">
        <f t="shared" si="9"/>
        <v>13</v>
      </c>
      <c r="I108" s="39">
        <f t="shared" si="7"/>
        <v>46</v>
      </c>
      <c r="J108" s="3" t="s">
        <v>218</v>
      </c>
    </row>
    <row r="109" spans="1:10" ht="19.5" x14ac:dyDescent="0.25">
      <c r="A109" s="1"/>
      <c r="C109" s="133" t="s">
        <v>0</v>
      </c>
      <c r="D109" s="133"/>
      <c r="E109" s="133"/>
      <c r="F109" s="133"/>
      <c r="G109" s="103"/>
      <c r="H109" s="1"/>
      <c r="I109" s="1"/>
    </row>
    <row r="110" spans="1:10" x14ac:dyDescent="0.2">
      <c r="A110" s="4"/>
      <c r="B110" s="4"/>
      <c r="C110" s="83" t="s">
        <v>219</v>
      </c>
      <c r="D110" s="83"/>
      <c r="E110" s="83"/>
      <c r="F110" s="83"/>
      <c r="G110" s="104"/>
      <c r="H110" s="4"/>
      <c r="I110" s="4"/>
    </row>
    <row r="111" spans="1:10" ht="14.25" customHeight="1" x14ac:dyDescent="0.2">
      <c r="A111" s="153" t="s">
        <v>1</v>
      </c>
      <c r="B111" s="153" t="s">
        <v>2</v>
      </c>
      <c r="C111" s="153" t="s">
        <v>3</v>
      </c>
      <c r="D111" s="156" t="s">
        <v>4</v>
      </c>
      <c r="E111" s="157"/>
      <c r="F111" s="158"/>
      <c r="G111" s="160" t="s">
        <v>5</v>
      </c>
      <c r="H111" s="162" t="s">
        <v>6</v>
      </c>
      <c r="I111" s="163"/>
    </row>
    <row r="112" spans="1:10" x14ac:dyDescent="0.2">
      <c r="A112" s="159"/>
      <c r="B112" s="159"/>
      <c r="C112" s="159"/>
      <c r="D112" s="121" t="s">
        <v>7</v>
      </c>
      <c r="E112" s="121" t="s">
        <v>8</v>
      </c>
      <c r="F112" s="121" t="s">
        <v>9</v>
      </c>
      <c r="G112" s="161"/>
      <c r="H112" s="122" t="s">
        <v>10</v>
      </c>
      <c r="I112" s="123" t="s">
        <v>11</v>
      </c>
    </row>
    <row r="113" spans="1:10" ht="15" customHeight="1" x14ac:dyDescent="0.2">
      <c r="A113" s="164" t="s">
        <v>12</v>
      </c>
      <c r="B113" s="124" t="s">
        <v>13</v>
      </c>
      <c r="C113" s="107" t="s">
        <v>35</v>
      </c>
      <c r="D113" s="10">
        <v>9.5</v>
      </c>
      <c r="E113" s="10">
        <v>10</v>
      </c>
      <c r="F113" s="10">
        <v>10</v>
      </c>
      <c r="G113" s="120">
        <f>ROUND(AVERAGE(D113:F113),1)</f>
        <v>9.8000000000000007</v>
      </c>
      <c r="H113" s="21">
        <f>RANK(G113,$G$113:$G$132)</f>
        <v>2</v>
      </c>
      <c r="I113" s="125">
        <f>RANK(G113,$G$113:$G$162)</f>
        <v>4</v>
      </c>
      <c r="J113" s="3" t="s">
        <v>24</v>
      </c>
    </row>
    <row r="114" spans="1:10" ht="15" customHeight="1" x14ac:dyDescent="0.2">
      <c r="A114" s="146"/>
      <c r="B114" s="13" t="s">
        <v>15</v>
      </c>
      <c r="C114" s="107" t="s">
        <v>70</v>
      </c>
      <c r="D114" s="10">
        <v>8.5</v>
      </c>
      <c r="E114" s="10">
        <v>10</v>
      </c>
      <c r="F114" s="10">
        <v>10</v>
      </c>
      <c r="G114" s="69">
        <f>ROUND(AVERAGE(D114:F114),1)</f>
        <v>9.5</v>
      </c>
      <c r="H114" s="21">
        <f>RANK(G114,$G$113:$G$132)</f>
        <v>10</v>
      </c>
      <c r="I114" s="84">
        <f>RANK(G114,$G$113:$G$162)</f>
        <v>19</v>
      </c>
      <c r="J114" s="3" t="s">
        <v>167</v>
      </c>
    </row>
    <row r="115" spans="1:10" ht="15" customHeight="1" x14ac:dyDescent="0.2">
      <c r="A115" s="146"/>
      <c r="B115" s="13" t="s">
        <v>17</v>
      </c>
      <c r="C115" s="107" t="s">
        <v>43</v>
      </c>
      <c r="D115" s="10">
        <v>9.5</v>
      </c>
      <c r="E115" s="10">
        <v>10</v>
      </c>
      <c r="F115" s="10">
        <v>10</v>
      </c>
      <c r="G115" s="69">
        <f t="shared" ref="G115:G162" si="10">ROUND(AVERAGE(D115:F115),1)</f>
        <v>9.8000000000000007</v>
      </c>
      <c r="H115" s="21">
        <f t="shared" ref="H115:H132" si="11">RANK(G115,$G$113:$G$132)</f>
        <v>2</v>
      </c>
      <c r="I115" s="84">
        <f t="shared" ref="I115:I162" si="12">RANK(G115,$G$113:$G$162)</f>
        <v>4</v>
      </c>
      <c r="J115" s="3" t="s">
        <v>182</v>
      </c>
    </row>
    <row r="116" spans="1:10" ht="15" customHeight="1" x14ac:dyDescent="0.2">
      <c r="A116" s="146"/>
      <c r="B116" s="13" t="s">
        <v>20</v>
      </c>
      <c r="C116" s="107" t="s">
        <v>110</v>
      </c>
      <c r="D116" s="10">
        <v>7.5</v>
      </c>
      <c r="E116" s="10">
        <v>10</v>
      </c>
      <c r="F116" s="10">
        <v>10</v>
      </c>
      <c r="G116" s="69">
        <f t="shared" si="10"/>
        <v>9.1999999999999993</v>
      </c>
      <c r="H116" s="21">
        <f t="shared" si="11"/>
        <v>15</v>
      </c>
      <c r="I116" s="84">
        <f t="shared" si="12"/>
        <v>33</v>
      </c>
      <c r="J116" s="3" t="s">
        <v>22</v>
      </c>
    </row>
    <row r="117" spans="1:10" ht="15" customHeight="1" x14ac:dyDescent="0.2">
      <c r="A117" s="146"/>
      <c r="B117" s="13" t="s">
        <v>23</v>
      </c>
      <c r="C117" s="107" t="s">
        <v>18</v>
      </c>
      <c r="D117" s="10">
        <v>8</v>
      </c>
      <c r="E117" s="14">
        <v>10</v>
      </c>
      <c r="F117" s="10">
        <v>10</v>
      </c>
      <c r="G117" s="69">
        <f t="shared" si="10"/>
        <v>9.3000000000000007</v>
      </c>
      <c r="H117" s="21">
        <f t="shared" si="11"/>
        <v>13</v>
      </c>
      <c r="I117" s="84">
        <f t="shared" si="12"/>
        <v>27</v>
      </c>
      <c r="J117" s="3" t="s">
        <v>220</v>
      </c>
    </row>
    <row r="118" spans="1:10" ht="15" customHeight="1" x14ac:dyDescent="0.2">
      <c r="A118" s="146"/>
      <c r="B118" s="13" t="s">
        <v>25</v>
      </c>
      <c r="C118" s="107" t="s">
        <v>79</v>
      </c>
      <c r="D118" s="10">
        <v>10</v>
      </c>
      <c r="E118" s="10">
        <v>10</v>
      </c>
      <c r="F118" s="10">
        <v>10</v>
      </c>
      <c r="G118" s="69">
        <f t="shared" si="10"/>
        <v>10</v>
      </c>
      <c r="H118" s="21">
        <f t="shared" si="11"/>
        <v>1</v>
      </c>
      <c r="I118" s="84">
        <f t="shared" si="12"/>
        <v>1</v>
      </c>
    </row>
    <row r="119" spans="1:10" ht="15" customHeight="1" x14ac:dyDescent="0.2">
      <c r="A119" s="146"/>
      <c r="B119" s="13" t="s">
        <v>26</v>
      </c>
      <c r="C119" s="107" t="s">
        <v>38</v>
      </c>
      <c r="D119" s="10">
        <v>9.5</v>
      </c>
      <c r="E119" s="10">
        <v>10</v>
      </c>
      <c r="F119" s="10">
        <v>10</v>
      </c>
      <c r="G119" s="69">
        <f t="shared" si="10"/>
        <v>9.8000000000000007</v>
      </c>
      <c r="H119" s="21">
        <f t="shared" si="11"/>
        <v>2</v>
      </c>
      <c r="I119" s="84">
        <f t="shared" si="12"/>
        <v>4</v>
      </c>
      <c r="J119" s="3" t="s">
        <v>182</v>
      </c>
    </row>
    <row r="120" spans="1:10" ht="15" customHeight="1" x14ac:dyDescent="0.2">
      <c r="A120" s="146"/>
      <c r="B120" s="13" t="s">
        <v>28</v>
      </c>
      <c r="C120" s="107" t="s">
        <v>72</v>
      </c>
      <c r="D120" s="10">
        <v>6.5</v>
      </c>
      <c r="E120" s="10">
        <v>9</v>
      </c>
      <c r="F120" s="10">
        <v>10</v>
      </c>
      <c r="G120" s="69">
        <f t="shared" si="10"/>
        <v>8.5</v>
      </c>
      <c r="H120" s="21">
        <f t="shared" si="11"/>
        <v>20</v>
      </c>
      <c r="I120" s="84">
        <f t="shared" si="12"/>
        <v>49</v>
      </c>
      <c r="J120" s="3" t="s">
        <v>221</v>
      </c>
    </row>
    <row r="121" spans="1:10" ht="15" customHeight="1" x14ac:dyDescent="0.2">
      <c r="A121" s="146"/>
      <c r="B121" s="13" t="s">
        <v>30</v>
      </c>
      <c r="C121" s="107" t="s">
        <v>33</v>
      </c>
      <c r="D121" s="10">
        <v>9</v>
      </c>
      <c r="E121" s="10">
        <v>10</v>
      </c>
      <c r="F121" s="10">
        <v>10</v>
      </c>
      <c r="G121" s="69">
        <f t="shared" si="10"/>
        <v>9.6999999999999993</v>
      </c>
      <c r="H121" s="21">
        <f t="shared" si="11"/>
        <v>6</v>
      </c>
      <c r="I121" s="84">
        <f t="shared" si="12"/>
        <v>10</v>
      </c>
      <c r="J121" s="3" t="s">
        <v>222</v>
      </c>
    </row>
    <row r="122" spans="1:10" ht="15" customHeight="1" x14ac:dyDescent="0.2">
      <c r="A122" s="146"/>
      <c r="B122" s="13" t="s">
        <v>32</v>
      </c>
      <c r="C122" s="107" t="s">
        <v>78</v>
      </c>
      <c r="D122" s="70">
        <v>9.5</v>
      </c>
      <c r="E122" s="10">
        <v>10</v>
      </c>
      <c r="F122" s="10">
        <v>10</v>
      </c>
      <c r="G122" s="69">
        <f t="shared" si="10"/>
        <v>9.8000000000000007</v>
      </c>
      <c r="H122" s="21">
        <f t="shared" si="11"/>
        <v>2</v>
      </c>
      <c r="I122" s="84">
        <f t="shared" si="12"/>
        <v>4</v>
      </c>
      <c r="J122" s="3" t="s">
        <v>24</v>
      </c>
    </row>
    <row r="123" spans="1:10" ht="15" customHeight="1" x14ac:dyDescent="0.2">
      <c r="A123" s="146"/>
      <c r="B123" s="13" t="s">
        <v>34</v>
      </c>
      <c r="C123" s="107" t="s">
        <v>111</v>
      </c>
      <c r="D123" s="71">
        <v>9</v>
      </c>
      <c r="E123" s="10">
        <v>10</v>
      </c>
      <c r="F123" s="10">
        <v>10</v>
      </c>
      <c r="G123" s="69">
        <f t="shared" si="10"/>
        <v>9.6999999999999993</v>
      </c>
      <c r="H123" s="21">
        <f t="shared" si="11"/>
        <v>6</v>
      </c>
      <c r="I123" s="84">
        <f t="shared" si="12"/>
        <v>10</v>
      </c>
      <c r="J123" s="3" t="s">
        <v>163</v>
      </c>
    </row>
    <row r="124" spans="1:10" ht="15" customHeight="1" x14ac:dyDescent="0.2">
      <c r="A124" s="146"/>
      <c r="B124" s="13" t="s">
        <v>36</v>
      </c>
      <c r="C124" s="107" t="s">
        <v>81</v>
      </c>
      <c r="D124" s="10">
        <v>9</v>
      </c>
      <c r="E124" s="10">
        <v>10</v>
      </c>
      <c r="F124" s="10">
        <v>10</v>
      </c>
      <c r="G124" s="69">
        <f t="shared" si="10"/>
        <v>9.6999999999999993</v>
      </c>
      <c r="H124" s="21">
        <f t="shared" si="11"/>
        <v>6</v>
      </c>
      <c r="I124" s="84">
        <f t="shared" si="12"/>
        <v>10</v>
      </c>
      <c r="J124" s="3" t="s">
        <v>223</v>
      </c>
    </row>
    <row r="125" spans="1:10" ht="15" customHeight="1" x14ac:dyDescent="0.2">
      <c r="A125" s="146"/>
      <c r="B125" s="13" t="s">
        <v>37</v>
      </c>
      <c r="C125" s="107" t="s">
        <v>112</v>
      </c>
      <c r="D125" s="10">
        <v>8</v>
      </c>
      <c r="E125" s="10">
        <v>10</v>
      </c>
      <c r="F125" s="10">
        <v>10</v>
      </c>
      <c r="G125" s="69">
        <f t="shared" si="10"/>
        <v>9.3000000000000007</v>
      </c>
      <c r="H125" s="21">
        <f t="shared" si="11"/>
        <v>13</v>
      </c>
      <c r="I125" s="84">
        <f t="shared" si="12"/>
        <v>27</v>
      </c>
      <c r="J125" s="3" t="s">
        <v>220</v>
      </c>
    </row>
    <row r="126" spans="1:10" ht="15" customHeight="1" x14ac:dyDescent="0.2">
      <c r="A126" s="146"/>
      <c r="B126" s="13" t="s">
        <v>39</v>
      </c>
      <c r="C126" s="107" t="s">
        <v>29</v>
      </c>
      <c r="D126" s="10">
        <v>9</v>
      </c>
      <c r="E126" s="10">
        <v>10</v>
      </c>
      <c r="F126" s="60">
        <v>10</v>
      </c>
      <c r="G126" s="69">
        <f t="shared" si="10"/>
        <v>9.6999999999999993</v>
      </c>
      <c r="H126" s="21">
        <f t="shared" si="11"/>
        <v>6</v>
      </c>
      <c r="I126" s="84">
        <f t="shared" si="12"/>
        <v>10</v>
      </c>
      <c r="J126" s="3" t="s">
        <v>223</v>
      </c>
    </row>
    <row r="127" spans="1:10" ht="15" customHeight="1" x14ac:dyDescent="0.2">
      <c r="A127" s="146"/>
      <c r="B127" s="13" t="s">
        <v>42</v>
      </c>
      <c r="C127" s="107" t="s">
        <v>40</v>
      </c>
      <c r="D127" s="10">
        <v>7.5</v>
      </c>
      <c r="E127" s="10">
        <v>10</v>
      </c>
      <c r="F127" s="10">
        <v>10</v>
      </c>
      <c r="G127" s="120">
        <f t="shared" si="10"/>
        <v>9.1999999999999993</v>
      </c>
      <c r="H127" s="21">
        <f t="shared" si="11"/>
        <v>15</v>
      </c>
      <c r="I127" s="84">
        <f t="shared" si="12"/>
        <v>33</v>
      </c>
      <c r="J127" s="3" t="s">
        <v>90</v>
      </c>
    </row>
    <row r="128" spans="1:10" ht="15" customHeight="1" x14ac:dyDescent="0.2">
      <c r="A128" s="146"/>
      <c r="B128" s="13" t="s">
        <v>128</v>
      </c>
      <c r="C128" s="109" t="s">
        <v>85</v>
      </c>
      <c r="D128" s="9">
        <v>8.5</v>
      </c>
      <c r="E128" s="9">
        <v>10</v>
      </c>
      <c r="F128" s="9">
        <v>10</v>
      </c>
      <c r="G128" s="69">
        <f t="shared" si="10"/>
        <v>9.5</v>
      </c>
      <c r="H128" s="12">
        <f t="shared" si="11"/>
        <v>10</v>
      </c>
      <c r="I128" s="86">
        <f t="shared" si="12"/>
        <v>19</v>
      </c>
      <c r="J128" s="3" t="s">
        <v>161</v>
      </c>
    </row>
    <row r="129" spans="1:20" ht="15" customHeight="1" x14ac:dyDescent="0.2">
      <c r="A129" s="146"/>
      <c r="B129" s="13" t="s">
        <v>129</v>
      </c>
      <c r="C129" s="107" t="s">
        <v>86</v>
      </c>
      <c r="D129" s="9">
        <v>8.5</v>
      </c>
      <c r="E129" s="9">
        <v>10</v>
      </c>
      <c r="F129" s="9">
        <v>10</v>
      </c>
      <c r="G129" s="69">
        <f t="shared" si="10"/>
        <v>9.5</v>
      </c>
      <c r="H129" s="21">
        <f t="shared" si="11"/>
        <v>10</v>
      </c>
      <c r="I129" s="84">
        <f t="shared" si="12"/>
        <v>19</v>
      </c>
      <c r="J129" s="3" t="s">
        <v>165</v>
      </c>
    </row>
    <row r="130" spans="1:20" ht="15" customHeight="1" x14ac:dyDescent="0.2">
      <c r="A130" s="146"/>
      <c r="B130" s="13" t="s">
        <v>130</v>
      </c>
      <c r="C130" s="107" t="s">
        <v>113</v>
      </c>
      <c r="D130" s="10">
        <v>6.5</v>
      </c>
      <c r="E130" s="10">
        <v>10</v>
      </c>
      <c r="F130" s="10">
        <v>10</v>
      </c>
      <c r="G130" s="69">
        <f t="shared" si="10"/>
        <v>8.8000000000000007</v>
      </c>
      <c r="H130" s="21">
        <f t="shared" si="11"/>
        <v>18</v>
      </c>
      <c r="I130" s="84">
        <f t="shared" si="12"/>
        <v>41</v>
      </c>
      <c r="J130" s="3" t="s">
        <v>224</v>
      </c>
    </row>
    <row r="131" spans="1:20" ht="15" customHeight="1" x14ac:dyDescent="0.2">
      <c r="A131" s="146"/>
      <c r="B131" s="13" t="s">
        <v>131</v>
      </c>
      <c r="C131" s="107" t="s">
        <v>114</v>
      </c>
      <c r="D131" s="10">
        <v>7.5</v>
      </c>
      <c r="E131" s="10">
        <v>10</v>
      </c>
      <c r="F131" s="10">
        <v>10</v>
      </c>
      <c r="G131" s="69">
        <f t="shared" si="10"/>
        <v>9.1999999999999993</v>
      </c>
      <c r="H131" s="21">
        <f t="shared" si="11"/>
        <v>15</v>
      </c>
      <c r="I131" s="84">
        <f t="shared" si="12"/>
        <v>33</v>
      </c>
      <c r="J131" s="3" t="s">
        <v>225</v>
      </c>
    </row>
    <row r="132" spans="1:20" ht="15" customHeight="1" x14ac:dyDescent="0.2">
      <c r="A132" s="146"/>
      <c r="B132" s="15" t="s">
        <v>132</v>
      </c>
      <c r="C132" s="126" t="s">
        <v>49</v>
      </c>
      <c r="D132" s="16">
        <v>6.5</v>
      </c>
      <c r="E132" s="16">
        <v>9.5</v>
      </c>
      <c r="F132" s="16">
        <v>10</v>
      </c>
      <c r="G132" s="87">
        <f t="shared" si="10"/>
        <v>8.6999999999999993</v>
      </c>
      <c r="H132" s="18">
        <f t="shared" si="11"/>
        <v>19</v>
      </c>
      <c r="I132" s="88">
        <f t="shared" si="12"/>
        <v>44</v>
      </c>
      <c r="J132" s="3" t="s">
        <v>226</v>
      </c>
    </row>
    <row r="133" spans="1:20" ht="15" customHeight="1" x14ac:dyDescent="0.2">
      <c r="A133" s="146"/>
      <c r="B133" s="22" t="s">
        <v>133</v>
      </c>
      <c r="C133" s="23" t="s">
        <v>115</v>
      </c>
      <c r="D133" s="9">
        <v>9</v>
      </c>
      <c r="E133" s="9">
        <v>9.5</v>
      </c>
      <c r="F133" s="9">
        <v>10</v>
      </c>
      <c r="G133" s="69">
        <f t="shared" si="10"/>
        <v>9.5</v>
      </c>
      <c r="H133" s="12">
        <f>RANK(G133,$G$133:$G$147)</f>
        <v>5</v>
      </c>
      <c r="I133" s="86">
        <f t="shared" si="12"/>
        <v>19</v>
      </c>
      <c r="J133" s="3" t="s">
        <v>68</v>
      </c>
    </row>
    <row r="134" spans="1:20" ht="15" customHeight="1" x14ac:dyDescent="0.2">
      <c r="A134" s="146"/>
      <c r="B134" s="24" t="s">
        <v>134</v>
      </c>
      <c r="C134" s="25" t="s">
        <v>21</v>
      </c>
      <c r="D134" s="10">
        <v>7.5</v>
      </c>
      <c r="E134" s="10">
        <v>10</v>
      </c>
      <c r="F134" s="10">
        <v>10</v>
      </c>
      <c r="G134" s="69">
        <f t="shared" si="10"/>
        <v>9.1999999999999993</v>
      </c>
      <c r="H134" s="12">
        <f t="shared" ref="H134:H147" si="13">RANK(G134,$G$133:$G$147)</f>
        <v>10</v>
      </c>
      <c r="I134" s="84">
        <f t="shared" si="12"/>
        <v>33</v>
      </c>
      <c r="J134" s="3" t="s">
        <v>22</v>
      </c>
    </row>
    <row r="135" spans="1:20" ht="15" customHeight="1" x14ac:dyDescent="0.2">
      <c r="A135" s="146"/>
      <c r="B135" s="24" t="s">
        <v>135</v>
      </c>
      <c r="C135" s="26" t="s">
        <v>44</v>
      </c>
      <c r="D135" s="74">
        <v>8.5</v>
      </c>
      <c r="E135" s="74">
        <v>10</v>
      </c>
      <c r="F135" s="10">
        <v>10</v>
      </c>
      <c r="G135" s="69">
        <f t="shared" si="10"/>
        <v>9.5</v>
      </c>
      <c r="H135" s="12">
        <f t="shared" si="13"/>
        <v>5</v>
      </c>
      <c r="I135" s="84">
        <f t="shared" si="12"/>
        <v>19</v>
      </c>
      <c r="J135" s="3" t="s">
        <v>167</v>
      </c>
      <c r="K135" s="148" t="s">
        <v>95</v>
      </c>
      <c r="L135" s="148"/>
      <c r="M135" s="148"/>
      <c r="N135" s="148"/>
      <c r="O135" s="148"/>
      <c r="P135" s="148"/>
      <c r="Q135" s="148"/>
      <c r="R135" s="148"/>
      <c r="S135" s="148"/>
      <c r="T135" s="148"/>
    </row>
    <row r="136" spans="1:20" ht="15" customHeight="1" x14ac:dyDescent="0.2">
      <c r="A136" s="146"/>
      <c r="B136" s="24" t="s">
        <v>136</v>
      </c>
      <c r="C136" s="26" t="s">
        <v>66</v>
      </c>
      <c r="D136" s="74">
        <v>7.5</v>
      </c>
      <c r="E136" s="74">
        <v>10</v>
      </c>
      <c r="F136" s="60">
        <v>10</v>
      </c>
      <c r="G136" s="69">
        <f t="shared" si="10"/>
        <v>9.1999999999999993</v>
      </c>
      <c r="H136" s="12">
        <f t="shared" si="13"/>
        <v>10</v>
      </c>
      <c r="I136" s="84">
        <f t="shared" si="12"/>
        <v>33</v>
      </c>
      <c r="J136" s="3" t="s">
        <v>190</v>
      </c>
      <c r="K136" s="149" t="s">
        <v>53</v>
      </c>
      <c r="L136" s="151" t="s">
        <v>54</v>
      </c>
      <c r="M136" s="153" t="s">
        <v>55</v>
      </c>
      <c r="N136" s="153"/>
      <c r="O136" s="137" t="s">
        <v>56</v>
      </c>
      <c r="P136" s="154"/>
      <c r="Q136" s="137" t="s">
        <v>57</v>
      </c>
      <c r="R136" s="155"/>
      <c r="S136" s="153" t="s">
        <v>58</v>
      </c>
      <c r="T136" s="153"/>
    </row>
    <row r="137" spans="1:20" ht="15" customHeight="1" thickBot="1" x14ac:dyDescent="0.25">
      <c r="A137" s="147"/>
      <c r="B137" s="35" t="s">
        <v>137</v>
      </c>
      <c r="C137" s="36" t="s">
        <v>116</v>
      </c>
      <c r="D137" s="75">
        <v>8.5</v>
      </c>
      <c r="E137" s="75">
        <v>8</v>
      </c>
      <c r="F137" s="37">
        <v>10</v>
      </c>
      <c r="G137" s="73">
        <f t="shared" si="10"/>
        <v>8.8000000000000007</v>
      </c>
      <c r="H137" s="39">
        <f t="shared" si="13"/>
        <v>12</v>
      </c>
      <c r="I137" s="85">
        <f t="shared" si="12"/>
        <v>41</v>
      </c>
      <c r="J137" s="3" t="s">
        <v>227</v>
      </c>
      <c r="K137" s="150"/>
      <c r="L137" s="152"/>
      <c r="M137" s="27" t="s">
        <v>60</v>
      </c>
      <c r="N137" s="28" t="s">
        <v>61</v>
      </c>
      <c r="O137" s="27" t="s">
        <v>60</v>
      </c>
      <c r="P137" s="28" t="s">
        <v>61</v>
      </c>
      <c r="Q137" s="29" t="s">
        <v>62</v>
      </c>
      <c r="R137" s="28" t="s">
        <v>61</v>
      </c>
      <c r="S137" s="29" t="s">
        <v>62</v>
      </c>
      <c r="T137" s="28" t="s">
        <v>61</v>
      </c>
    </row>
    <row r="138" spans="1:20" ht="15" customHeight="1" x14ac:dyDescent="0.2">
      <c r="A138" s="145" t="s">
        <v>96</v>
      </c>
      <c r="B138" s="41" t="s">
        <v>48</v>
      </c>
      <c r="C138" s="42" t="s">
        <v>117</v>
      </c>
      <c r="D138" s="76">
        <v>6.5</v>
      </c>
      <c r="E138" s="76">
        <v>9.5</v>
      </c>
      <c r="F138" s="43">
        <v>10</v>
      </c>
      <c r="G138" s="69">
        <f t="shared" si="10"/>
        <v>8.6999999999999993</v>
      </c>
      <c r="H138" s="12">
        <f t="shared" si="13"/>
        <v>13</v>
      </c>
      <c r="I138" s="86">
        <f t="shared" si="12"/>
        <v>44</v>
      </c>
      <c r="J138" s="3" t="s">
        <v>228</v>
      </c>
      <c r="K138" s="30">
        <v>12</v>
      </c>
      <c r="L138" s="31">
        <f>SUM(M138+O138+Q138+S138)</f>
        <v>20</v>
      </c>
      <c r="M138" s="32">
        <f>COUNTIF($G$113:$G132,"&gt;=9.0")</f>
        <v>17</v>
      </c>
      <c r="N138" s="33">
        <f>M138/20</f>
        <v>0.85</v>
      </c>
      <c r="O138" s="32">
        <f>COUNTIF($G$113:$G132,"&gt;=8.5")-M138</f>
        <v>3</v>
      </c>
      <c r="P138" s="33">
        <f xml:space="preserve"> O138/20</f>
        <v>0.15</v>
      </c>
      <c r="Q138" s="32">
        <f>COUNTIF($G$113:$G132,"&gt;=8.0")-M138-O138</f>
        <v>0</v>
      </c>
      <c r="R138" s="34">
        <f>Q138/20</f>
        <v>0</v>
      </c>
      <c r="S138" s="32">
        <f>COUNTIF($G$113:$G132,"&lt;8.0")</f>
        <v>0</v>
      </c>
      <c r="T138" s="33">
        <f>S138/20</f>
        <v>0</v>
      </c>
    </row>
    <row r="139" spans="1:20" ht="15" customHeight="1" x14ac:dyDescent="0.2">
      <c r="A139" s="146"/>
      <c r="B139" s="24" t="s">
        <v>52</v>
      </c>
      <c r="C139" s="25" t="s">
        <v>118</v>
      </c>
      <c r="D139" s="77">
        <v>9</v>
      </c>
      <c r="E139" s="77">
        <v>9.5</v>
      </c>
      <c r="F139" s="9">
        <v>10</v>
      </c>
      <c r="G139" s="69">
        <f t="shared" si="10"/>
        <v>9.5</v>
      </c>
      <c r="H139" s="12">
        <f t="shared" si="13"/>
        <v>5</v>
      </c>
      <c r="I139" s="84">
        <f t="shared" si="12"/>
        <v>19</v>
      </c>
      <c r="J139" s="3" t="s">
        <v>19</v>
      </c>
      <c r="K139" s="30">
        <v>11</v>
      </c>
      <c r="L139" s="31">
        <f>SUM(M139+O139+Q139+S139)</f>
        <v>15</v>
      </c>
      <c r="M139" s="32">
        <f>COUNTIF($G$148:$G$162,"&gt;=9")</f>
        <v>12</v>
      </c>
      <c r="N139" s="33">
        <f>M139/15</f>
        <v>0.8</v>
      </c>
      <c r="O139" s="32">
        <f>COUNTIF($G$148:$G$162,"&gt;8.5")-M139</f>
        <v>2</v>
      </c>
      <c r="P139" s="40">
        <f>O139/15</f>
        <v>0.13333333333333333</v>
      </c>
      <c r="Q139" s="32">
        <f>COUNTIF($G$148:$G$162,"&gt;=8")-M139-O139</f>
        <v>1</v>
      </c>
      <c r="R139" s="34">
        <f>Q139/15</f>
        <v>6.6666666666666666E-2</v>
      </c>
      <c r="S139" s="32">
        <f>COUNTIF($G$148:$G$162,"&lt;8")</f>
        <v>0</v>
      </c>
      <c r="T139" s="33">
        <f>S139/15</f>
        <v>0</v>
      </c>
    </row>
    <row r="140" spans="1:20" ht="15" customHeight="1" x14ac:dyDescent="0.2">
      <c r="A140" s="146"/>
      <c r="B140" s="24" t="s">
        <v>59</v>
      </c>
      <c r="C140" s="26" t="s">
        <v>119</v>
      </c>
      <c r="D140" s="74">
        <v>7.5</v>
      </c>
      <c r="E140" s="74">
        <v>8.5</v>
      </c>
      <c r="F140" s="10">
        <v>10</v>
      </c>
      <c r="G140" s="69">
        <f t="shared" si="10"/>
        <v>8.6999999999999993</v>
      </c>
      <c r="H140" s="12">
        <f t="shared" si="13"/>
        <v>13</v>
      </c>
      <c r="I140" s="84">
        <f t="shared" si="12"/>
        <v>44</v>
      </c>
      <c r="J140" s="3" t="s">
        <v>229</v>
      </c>
      <c r="K140" s="30">
        <v>10</v>
      </c>
      <c r="L140" s="31">
        <f>SUM(M140+O140+Q140+S140)</f>
        <v>15</v>
      </c>
      <c r="M140" s="45">
        <f>COUNTIF($G$133:$G$147,"&gt;=9")</f>
        <v>11</v>
      </c>
      <c r="N140" s="33">
        <f>M140/15</f>
        <v>0.73333333333333328</v>
      </c>
      <c r="O140" s="32">
        <f>COUNTIF($G$133:$G$147,"&gt;=8.5") -M140</f>
        <v>4</v>
      </c>
      <c r="P140" s="40">
        <f>O140/15</f>
        <v>0.26666666666666666</v>
      </c>
      <c r="Q140" s="32">
        <f>COUNTIF($G$133:$G$147,"&gt;=8")-M140-O140</f>
        <v>0</v>
      </c>
      <c r="R140" s="34">
        <f>Q140/15</f>
        <v>0</v>
      </c>
      <c r="S140" s="45">
        <f>COUNTIF($G$133:$G$147,"&lt;8")</f>
        <v>0</v>
      </c>
      <c r="T140" s="33">
        <f>100%-N140-P140-R140</f>
        <v>5.5511151231257827E-17</v>
      </c>
    </row>
    <row r="141" spans="1:20" ht="15" customHeight="1" x14ac:dyDescent="0.2">
      <c r="A141" s="146"/>
      <c r="B141" s="24" t="s">
        <v>138</v>
      </c>
      <c r="C141" s="26" t="s">
        <v>45</v>
      </c>
      <c r="D141" s="74">
        <v>9</v>
      </c>
      <c r="E141" s="74">
        <v>10</v>
      </c>
      <c r="F141" s="10">
        <v>10</v>
      </c>
      <c r="G141" s="69">
        <f t="shared" si="10"/>
        <v>9.6999999999999993</v>
      </c>
      <c r="H141" s="12">
        <f t="shared" si="13"/>
        <v>1</v>
      </c>
      <c r="I141" s="84">
        <f t="shared" si="12"/>
        <v>10</v>
      </c>
      <c r="J141" s="3" t="s">
        <v>163</v>
      </c>
      <c r="K141" s="46" t="s">
        <v>64</v>
      </c>
      <c r="L141" s="47">
        <f>SUM(L138:L140)</f>
        <v>50</v>
      </c>
      <c r="M141" s="45">
        <f>SUM(M138:M140)</f>
        <v>40</v>
      </c>
      <c r="N141" s="48">
        <f>M141/50</f>
        <v>0.8</v>
      </c>
      <c r="O141" s="45">
        <f>SUM(O138:O140)</f>
        <v>9</v>
      </c>
      <c r="P141" s="49">
        <f>O141/50</f>
        <v>0.18</v>
      </c>
      <c r="Q141" s="45">
        <f>SUM(Q138:Q140)</f>
        <v>1</v>
      </c>
      <c r="R141" s="50">
        <f>Q141/50</f>
        <v>0.02</v>
      </c>
      <c r="S141" s="45">
        <f>SUM(S138:S140)</f>
        <v>0</v>
      </c>
      <c r="T141" s="51">
        <f>S141/51</f>
        <v>0</v>
      </c>
    </row>
    <row r="142" spans="1:20" ht="15" customHeight="1" x14ac:dyDescent="0.2">
      <c r="A142" s="146"/>
      <c r="B142" s="24" t="s">
        <v>139</v>
      </c>
      <c r="C142" s="111" t="s">
        <v>65</v>
      </c>
      <c r="D142" s="74">
        <v>9</v>
      </c>
      <c r="E142" s="74">
        <v>10</v>
      </c>
      <c r="F142" s="10">
        <v>10</v>
      </c>
      <c r="G142" s="120">
        <f t="shared" si="10"/>
        <v>9.6999999999999993</v>
      </c>
      <c r="H142" s="21">
        <f t="shared" si="13"/>
        <v>1</v>
      </c>
      <c r="I142" s="84">
        <f t="shared" si="12"/>
        <v>10</v>
      </c>
      <c r="J142" s="3" t="s">
        <v>68</v>
      </c>
    </row>
    <row r="143" spans="1:20" ht="15" customHeight="1" x14ac:dyDescent="0.2">
      <c r="A143" s="146"/>
      <c r="B143" s="24" t="s">
        <v>140</v>
      </c>
      <c r="C143" s="26" t="s">
        <v>120</v>
      </c>
      <c r="D143" s="77">
        <v>8.5</v>
      </c>
      <c r="E143" s="77">
        <v>9.5</v>
      </c>
      <c r="F143" s="9">
        <v>10</v>
      </c>
      <c r="G143" s="69">
        <f t="shared" si="10"/>
        <v>9.3000000000000007</v>
      </c>
      <c r="H143" s="12">
        <f t="shared" si="13"/>
        <v>9</v>
      </c>
      <c r="I143" s="86">
        <f t="shared" si="12"/>
        <v>27</v>
      </c>
      <c r="J143" s="3" t="s">
        <v>230</v>
      </c>
    </row>
    <row r="144" spans="1:20" ht="15" customHeight="1" x14ac:dyDescent="0.2">
      <c r="A144" s="146"/>
      <c r="B144" s="24" t="s">
        <v>141</v>
      </c>
      <c r="C144" s="25" t="s">
        <v>67</v>
      </c>
      <c r="D144" s="10">
        <v>9</v>
      </c>
      <c r="E144" s="10">
        <v>10</v>
      </c>
      <c r="F144" s="10">
        <v>10</v>
      </c>
      <c r="G144" s="69">
        <f t="shared" si="10"/>
        <v>9.6999999999999993</v>
      </c>
      <c r="H144" s="12">
        <f t="shared" si="13"/>
        <v>1</v>
      </c>
      <c r="I144" s="84">
        <f t="shared" si="12"/>
        <v>10</v>
      </c>
      <c r="J144" s="3" t="s">
        <v>163</v>
      </c>
    </row>
    <row r="145" spans="1:14" ht="15" customHeight="1" x14ac:dyDescent="0.2">
      <c r="A145" s="146"/>
      <c r="B145" s="24" t="s">
        <v>142</v>
      </c>
      <c r="C145" s="26" t="s">
        <v>121</v>
      </c>
      <c r="D145" s="10">
        <v>6.5</v>
      </c>
      <c r="E145" s="10">
        <v>9.5</v>
      </c>
      <c r="F145" s="10">
        <v>10</v>
      </c>
      <c r="G145" s="69">
        <f t="shared" si="10"/>
        <v>8.6999999999999993</v>
      </c>
      <c r="H145" s="12">
        <f t="shared" si="13"/>
        <v>13</v>
      </c>
      <c r="I145" s="84">
        <f t="shared" si="12"/>
        <v>44</v>
      </c>
      <c r="J145" s="3" t="s">
        <v>231</v>
      </c>
    </row>
    <row r="146" spans="1:14" ht="15" customHeight="1" x14ac:dyDescent="0.2">
      <c r="A146" s="146"/>
      <c r="B146" s="24" t="s">
        <v>143</v>
      </c>
      <c r="C146" s="26" t="s">
        <v>46</v>
      </c>
      <c r="D146" s="10">
        <v>8.5</v>
      </c>
      <c r="E146" s="10">
        <v>10</v>
      </c>
      <c r="F146" s="60">
        <v>10</v>
      </c>
      <c r="G146" s="69">
        <f t="shared" si="10"/>
        <v>9.5</v>
      </c>
      <c r="H146" s="12">
        <f t="shared" si="13"/>
        <v>5</v>
      </c>
      <c r="I146" s="84">
        <f t="shared" si="12"/>
        <v>19</v>
      </c>
      <c r="J146" s="3" t="s">
        <v>161</v>
      </c>
    </row>
    <row r="147" spans="1:14" ht="15" customHeight="1" thickBot="1" x14ac:dyDescent="0.25">
      <c r="A147" s="146"/>
      <c r="B147" s="35" t="s">
        <v>144</v>
      </c>
      <c r="C147" s="36" t="s">
        <v>122</v>
      </c>
      <c r="D147" s="37">
        <v>9</v>
      </c>
      <c r="E147" s="37">
        <v>10</v>
      </c>
      <c r="F147" s="37">
        <v>10</v>
      </c>
      <c r="G147" s="73">
        <f t="shared" si="10"/>
        <v>9.6999999999999993</v>
      </c>
      <c r="H147" s="39">
        <f t="shared" si="13"/>
        <v>1</v>
      </c>
      <c r="I147" s="85">
        <f t="shared" si="12"/>
        <v>10</v>
      </c>
      <c r="J147" s="3" t="s">
        <v>68</v>
      </c>
    </row>
    <row r="148" spans="1:14" ht="15" customHeight="1" x14ac:dyDescent="0.2">
      <c r="A148" s="146"/>
      <c r="B148" s="54" t="s">
        <v>69</v>
      </c>
      <c r="C148" s="112" t="s">
        <v>14</v>
      </c>
      <c r="D148" s="9">
        <v>10</v>
      </c>
      <c r="E148" s="9">
        <v>10</v>
      </c>
      <c r="F148" s="9">
        <v>10</v>
      </c>
      <c r="G148" s="69">
        <f t="shared" si="10"/>
        <v>10</v>
      </c>
      <c r="H148" s="12">
        <f>RANK(G148,$G$148:$G$162)</f>
        <v>1</v>
      </c>
      <c r="I148" s="86">
        <f t="shared" si="12"/>
        <v>1</v>
      </c>
    </row>
    <row r="149" spans="1:14" ht="15" customHeight="1" x14ac:dyDescent="0.2">
      <c r="A149" s="146"/>
      <c r="B149" s="55" t="s">
        <v>145</v>
      </c>
      <c r="C149" s="113" t="s">
        <v>123</v>
      </c>
      <c r="D149" s="9">
        <v>9.5</v>
      </c>
      <c r="E149" s="78">
        <v>10</v>
      </c>
      <c r="F149" s="9">
        <v>10</v>
      </c>
      <c r="G149" s="69">
        <f t="shared" si="10"/>
        <v>9.8000000000000007</v>
      </c>
      <c r="H149" s="12">
        <f t="shared" ref="H149:H162" si="14">RANK(G149,$G$148:$G$162)</f>
        <v>3</v>
      </c>
      <c r="I149" s="84">
        <f t="shared" si="12"/>
        <v>4</v>
      </c>
      <c r="J149" s="3" t="s">
        <v>24</v>
      </c>
    </row>
    <row r="150" spans="1:14" ht="15" customHeight="1" x14ac:dyDescent="0.2">
      <c r="A150" s="146"/>
      <c r="B150" s="55" t="s">
        <v>146</v>
      </c>
      <c r="C150" s="113" t="s">
        <v>73</v>
      </c>
      <c r="D150" s="10">
        <v>8</v>
      </c>
      <c r="E150" s="56">
        <v>10</v>
      </c>
      <c r="F150" s="10">
        <v>10</v>
      </c>
      <c r="G150" s="69">
        <f t="shared" si="10"/>
        <v>9.3000000000000007</v>
      </c>
      <c r="H150" s="12">
        <f t="shared" si="14"/>
        <v>7</v>
      </c>
      <c r="I150" s="84">
        <f t="shared" si="12"/>
        <v>27</v>
      </c>
      <c r="J150" s="3" t="s">
        <v>232</v>
      </c>
    </row>
    <row r="151" spans="1:14" ht="15" customHeight="1" x14ac:dyDescent="0.2">
      <c r="A151" s="146"/>
      <c r="B151" s="55" t="s">
        <v>147</v>
      </c>
      <c r="C151" s="114" t="s">
        <v>47</v>
      </c>
      <c r="D151" s="10">
        <v>8</v>
      </c>
      <c r="E151" s="10">
        <v>10</v>
      </c>
      <c r="F151" s="10">
        <v>10</v>
      </c>
      <c r="G151" s="69">
        <f t="shared" si="10"/>
        <v>9.3000000000000007</v>
      </c>
      <c r="H151" s="12">
        <f t="shared" si="14"/>
        <v>7</v>
      </c>
      <c r="I151" s="84">
        <f t="shared" si="12"/>
        <v>27</v>
      </c>
      <c r="J151" s="3" t="s">
        <v>233</v>
      </c>
    </row>
    <row r="152" spans="1:14" ht="15" customHeight="1" x14ac:dyDescent="0.2">
      <c r="A152" s="146"/>
      <c r="B152" s="55" t="s">
        <v>148</v>
      </c>
      <c r="C152" s="113" t="s">
        <v>75</v>
      </c>
      <c r="D152" s="10">
        <v>10</v>
      </c>
      <c r="E152" s="10">
        <v>10</v>
      </c>
      <c r="F152" s="57">
        <v>10</v>
      </c>
      <c r="G152" s="69">
        <f t="shared" si="10"/>
        <v>10</v>
      </c>
      <c r="H152" s="12">
        <f t="shared" si="14"/>
        <v>1</v>
      </c>
      <c r="I152" s="84">
        <f t="shared" si="12"/>
        <v>1</v>
      </c>
    </row>
    <row r="153" spans="1:14" ht="15" customHeight="1" x14ac:dyDescent="0.2">
      <c r="A153" s="146"/>
      <c r="B153" s="55" t="s">
        <v>149</v>
      </c>
      <c r="C153" s="113" t="s">
        <v>71</v>
      </c>
      <c r="D153" s="57">
        <v>8</v>
      </c>
      <c r="E153" s="79">
        <v>10</v>
      </c>
      <c r="F153" s="57">
        <v>10</v>
      </c>
      <c r="G153" s="69">
        <f t="shared" si="10"/>
        <v>9.3000000000000007</v>
      </c>
      <c r="H153" s="12">
        <f t="shared" si="14"/>
        <v>7</v>
      </c>
      <c r="I153" s="84">
        <f t="shared" si="12"/>
        <v>27</v>
      </c>
      <c r="J153" s="3" t="s">
        <v>234</v>
      </c>
    </row>
    <row r="154" spans="1:14" ht="15" customHeight="1" x14ac:dyDescent="0.2">
      <c r="A154" s="146"/>
      <c r="B154" s="55" t="s">
        <v>150</v>
      </c>
      <c r="C154" s="113" t="s">
        <v>83</v>
      </c>
      <c r="D154" s="57">
        <v>8.5</v>
      </c>
      <c r="E154" s="79">
        <v>8.5</v>
      </c>
      <c r="F154" s="57">
        <v>10</v>
      </c>
      <c r="G154" s="69">
        <f t="shared" si="10"/>
        <v>9</v>
      </c>
      <c r="H154" s="12">
        <f t="shared" si="14"/>
        <v>11</v>
      </c>
      <c r="I154" s="84">
        <f t="shared" si="12"/>
        <v>39</v>
      </c>
      <c r="J154" s="3" t="s">
        <v>235</v>
      </c>
    </row>
    <row r="155" spans="1:14" ht="15" customHeight="1" x14ac:dyDescent="0.2">
      <c r="A155" s="146"/>
      <c r="B155" s="55" t="s">
        <v>151</v>
      </c>
      <c r="C155" s="113" t="s">
        <v>124</v>
      </c>
      <c r="D155" s="57">
        <v>10</v>
      </c>
      <c r="E155" s="79">
        <v>10</v>
      </c>
      <c r="F155" s="57">
        <v>9</v>
      </c>
      <c r="G155" s="69">
        <f t="shared" si="10"/>
        <v>9.6999999999999993</v>
      </c>
      <c r="H155" s="12">
        <f t="shared" si="14"/>
        <v>5</v>
      </c>
      <c r="I155" s="84">
        <f t="shared" si="12"/>
        <v>10</v>
      </c>
    </row>
    <row r="156" spans="1:14" ht="15" customHeight="1" x14ac:dyDescent="0.2">
      <c r="A156" s="146"/>
      <c r="B156" s="55" t="s">
        <v>152</v>
      </c>
      <c r="C156" s="115" t="s">
        <v>31</v>
      </c>
      <c r="D156" s="57">
        <v>7.5</v>
      </c>
      <c r="E156" s="79">
        <v>10</v>
      </c>
      <c r="F156" s="57">
        <v>10</v>
      </c>
      <c r="G156" s="69">
        <f t="shared" si="10"/>
        <v>9.1999999999999993</v>
      </c>
      <c r="H156" s="12">
        <f t="shared" si="14"/>
        <v>10</v>
      </c>
      <c r="I156" s="84">
        <f t="shared" si="12"/>
        <v>33</v>
      </c>
      <c r="J156" s="3" t="s">
        <v>190</v>
      </c>
    </row>
    <row r="157" spans="1:14" ht="15" customHeight="1" x14ac:dyDescent="0.2">
      <c r="A157" s="146"/>
      <c r="B157" s="55" t="s">
        <v>153</v>
      </c>
      <c r="C157" s="113" t="s">
        <v>76</v>
      </c>
      <c r="D157" s="57">
        <v>8.5</v>
      </c>
      <c r="E157" s="79">
        <v>10</v>
      </c>
      <c r="F157" s="57">
        <v>10</v>
      </c>
      <c r="G157" s="69">
        <f t="shared" si="10"/>
        <v>9.5</v>
      </c>
      <c r="H157" s="12">
        <f t="shared" si="14"/>
        <v>6</v>
      </c>
      <c r="I157" s="84">
        <f t="shared" si="12"/>
        <v>19</v>
      </c>
      <c r="J157" s="3" t="s">
        <v>236</v>
      </c>
      <c r="N157" s="89"/>
    </row>
    <row r="158" spans="1:14" ht="15" customHeight="1" x14ac:dyDescent="0.2">
      <c r="A158" s="146"/>
      <c r="B158" s="55" t="s">
        <v>154</v>
      </c>
      <c r="C158" s="113" t="s">
        <v>125</v>
      </c>
      <c r="D158" s="57">
        <v>6.5</v>
      </c>
      <c r="E158" s="79">
        <v>7.5</v>
      </c>
      <c r="F158" s="57">
        <v>10</v>
      </c>
      <c r="G158" s="69">
        <f t="shared" si="10"/>
        <v>8</v>
      </c>
      <c r="H158" s="12">
        <f t="shared" si="14"/>
        <v>15</v>
      </c>
      <c r="I158" s="84">
        <f t="shared" si="12"/>
        <v>50</v>
      </c>
      <c r="J158" s="3" t="s">
        <v>237</v>
      </c>
    </row>
    <row r="159" spans="1:14" ht="15" customHeight="1" x14ac:dyDescent="0.2">
      <c r="A159" s="146"/>
      <c r="B159" s="55" t="s">
        <v>155</v>
      </c>
      <c r="C159" s="116" t="s">
        <v>126</v>
      </c>
      <c r="D159" s="57">
        <v>6</v>
      </c>
      <c r="E159" s="57">
        <v>10</v>
      </c>
      <c r="F159" s="57">
        <v>10</v>
      </c>
      <c r="G159" s="69">
        <f t="shared" si="10"/>
        <v>8.6999999999999993</v>
      </c>
      <c r="H159" s="12">
        <f t="shared" si="14"/>
        <v>14</v>
      </c>
      <c r="I159" s="84">
        <f t="shared" si="12"/>
        <v>44</v>
      </c>
      <c r="J159" s="3" t="s">
        <v>238</v>
      </c>
    </row>
    <row r="160" spans="1:14" ht="15" customHeight="1" x14ac:dyDescent="0.2">
      <c r="A160" s="146"/>
      <c r="B160" s="55" t="s">
        <v>156</v>
      </c>
      <c r="C160" s="113" t="s">
        <v>127</v>
      </c>
      <c r="D160" s="57">
        <v>6.5</v>
      </c>
      <c r="E160" s="57">
        <v>10</v>
      </c>
      <c r="F160" s="57">
        <v>10</v>
      </c>
      <c r="G160" s="69">
        <f t="shared" si="10"/>
        <v>8.8000000000000007</v>
      </c>
      <c r="H160" s="12">
        <f t="shared" si="14"/>
        <v>13</v>
      </c>
      <c r="I160" s="84">
        <f t="shared" si="12"/>
        <v>41</v>
      </c>
      <c r="J160" s="3" t="s">
        <v>239</v>
      </c>
    </row>
    <row r="161" spans="1:10" ht="15" customHeight="1" x14ac:dyDescent="0.2">
      <c r="A161" s="146"/>
      <c r="B161" s="55" t="s">
        <v>157</v>
      </c>
      <c r="C161" s="113" t="s">
        <v>80</v>
      </c>
      <c r="D161" s="57">
        <v>9.5</v>
      </c>
      <c r="E161" s="57">
        <v>10</v>
      </c>
      <c r="F161" s="80">
        <v>10</v>
      </c>
      <c r="G161" s="69">
        <f t="shared" si="10"/>
        <v>9.8000000000000007</v>
      </c>
      <c r="H161" s="12">
        <f t="shared" si="14"/>
        <v>3</v>
      </c>
      <c r="I161" s="84">
        <f t="shared" si="12"/>
        <v>4</v>
      </c>
      <c r="J161" s="3" t="s">
        <v>182</v>
      </c>
    </row>
    <row r="162" spans="1:10" ht="15" customHeight="1" thickBot="1" x14ac:dyDescent="0.25">
      <c r="A162" s="147"/>
      <c r="B162" s="62" t="s">
        <v>158</v>
      </c>
      <c r="C162" s="117" t="s">
        <v>82</v>
      </c>
      <c r="D162" s="81">
        <v>7</v>
      </c>
      <c r="E162" s="81">
        <v>10</v>
      </c>
      <c r="F162" s="82">
        <v>10</v>
      </c>
      <c r="G162" s="73">
        <f t="shared" si="10"/>
        <v>9</v>
      </c>
      <c r="H162" s="39">
        <f t="shared" si="14"/>
        <v>11</v>
      </c>
      <c r="I162" s="85">
        <f t="shared" si="12"/>
        <v>39</v>
      </c>
      <c r="J162" s="3" t="s">
        <v>16</v>
      </c>
    </row>
    <row r="163" spans="1:10" ht="20.25" customHeight="1" x14ac:dyDescent="0.25">
      <c r="A163" s="90"/>
      <c r="B163" s="91"/>
      <c r="C163" s="133" t="s">
        <v>0</v>
      </c>
      <c r="D163" s="133"/>
      <c r="E163" s="133"/>
      <c r="F163" s="133"/>
      <c r="G163" s="66"/>
      <c r="H163" s="1"/>
      <c r="I163" s="1"/>
    </row>
    <row r="164" spans="1:10" x14ac:dyDescent="0.2">
      <c r="A164" s="4" t="s">
        <v>98</v>
      </c>
      <c r="B164" s="4"/>
      <c r="C164" s="165" t="s">
        <v>240</v>
      </c>
      <c r="D164" s="165"/>
      <c r="E164" s="165"/>
      <c r="F164" s="165"/>
      <c r="G164" s="165"/>
      <c r="H164" s="4"/>
      <c r="I164" s="4"/>
    </row>
    <row r="165" spans="1:10" ht="14.25" customHeight="1" x14ac:dyDescent="0.2">
      <c r="A165" s="135" t="s">
        <v>1</v>
      </c>
      <c r="B165" s="137" t="s">
        <v>2</v>
      </c>
      <c r="C165" s="135" t="s">
        <v>3</v>
      </c>
      <c r="D165" s="166" t="s">
        <v>4</v>
      </c>
      <c r="E165" s="167"/>
      <c r="F165" s="168"/>
      <c r="G165" s="142" t="s">
        <v>5</v>
      </c>
      <c r="H165" s="144" t="s">
        <v>6</v>
      </c>
      <c r="I165" s="144"/>
    </row>
    <row r="166" spans="1:10" ht="15" thickBot="1" x14ac:dyDescent="0.25">
      <c r="A166" s="136"/>
      <c r="B166" s="138"/>
      <c r="C166" s="136"/>
      <c r="D166" s="5" t="s">
        <v>7</v>
      </c>
      <c r="E166" s="5" t="s">
        <v>8</v>
      </c>
      <c r="F166" s="5" t="s">
        <v>9</v>
      </c>
      <c r="G166" s="143"/>
      <c r="H166" s="6" t="s">
        <v>10</v>
      </c>
      <c r="I166" s="7" t="s">
        <v>11</v>
      </c>
    </row>
    <row r="167" spans="1:10" ht="15" customHeight="1" x14ac:dyDescent="0.2">
      <c r="A167" s="145" t="s">
        <v>12</v>
      </c>
      <c r="B167" s="8" t="s">
        <v>13</v>
      </c>
      <c r="C167" s="106" t="s">
        <v>35</v>
      </c>
      <c r="D167" s="9"/>
      <c r="E167" s="9"/>
      <c r="F167" s="9"/>
      <c r="G167" s="92" t="e">
        <f>ROUND(AVERAGE(D167:F167),1)</f>
        <v>#DIV/0!</v>
      </c>
      <c r="H167" s="12" t="e">
        <f>RANK(G167,$G$167:$G$186)</f>
        <v>#DIV/0!</v>
      </c>
      <c r="I167" s="93" t="e">
        <f>RANK(G167,$G$167:$G$216)</f>
        <v>#DIV/0!</v>
      </c>
    </row>
    <row r="168" spans="1:10" ht="15" customHeight="1" x14ac:dyDescent="0.2">
      <c r="A168" s="146"/>
      <c r="B168" s="13" t="s">
        <v>15</v>
      </c>
      <c r="C168" s="107" t="s">
        <v>70</v>
      </c>
      <c r="D168" s="10"/>
      <c r="E168" s="10"/>
      <c r="F168" s="10"/>
      <c r="G168" s="92" t="e">
        <f>ROUND(AVERAGE(D168:F168),1)</f>
        <v>#DIV/0!</v>
      </c>
      <c r="H168" s="12" t="e">
        <f>RANK(G168,$G$167:$G$186)</f>
        <v>#DIV/0!</v>
      </c>
      <c r="I168" s="93" t="e">
        <f t="shared" ref="I168:I216" si="15">RANK(G168,$G$167:$G$216)</f>
        <v>#DIV/0!</v>
      </c>
    </row>
    <row r="169" spans="1:10" ht="15" customHeight="1" x14ac:dyDescent="0.2">
      <c r="A169" s="146"/>
      <c r="B169" s="13" t="s">
        <v>17</v>
      </c>
      <c r="C169" s="107" t="s">
        <v>43</v>
      </c>
      <c r="D169" s="10"/>
      <c r="E169" s="10"/>
      <c r="F169" s="10"/>
      <c r="G169" s="92" t="e">
        <f t="shared" ref="G169:G216" si="16">ROUND(AVERAGE(D169:F169),1)</f>
        <v>#DIV/0!</v>
      </c>
      <c r="H169" s="12" t="e">
        <f t="shared" ref="H169:H186" si="17">RANK(G169,$G$167:$G$186)</f>
        <v>#DIV/0!</v>
      </c>
      <c r="I169" s="93" t="e">
        <f t="shared" si="15"/>
        <v>#DIV/0!</v>
      </c>
    </row>
    <row r="170" spans="1:10" ht="15" customHeight="1" x14ac:dyDescent="0.2">
      <c r="A170" s="146"/>
      <c r="B170" s="13" t="s">
        <v>20</v>
      </c>
      <c r="C170" s="107" t="s">
        <v>110</v>
      </c>
      <c r="D170" s="10"/>
      <c r="E170" s="10"/>
      <c r="F170" s="10"/>
      <c r="G170" s="92" t="e">
        <f t="shared" si="16"/>
        <v>#DIV/0!</v>
      </c>
      <c r="H170" s="12" t="e">
        <f t="shared" si="17"/>
        <v>#DIV/0!</v>
      </c>
      <c r="I170" s="93" t="e">
        <f t="shared" si="15"/>
        <v>#DIV/0!</v>
      </c>
    </row>
    <row r="171" spans="1:10" ht="15" customHeight="1" x14ac:dyDescent="0.2">
      <c r="A171" s="146"/>
      <c r="B171" s="13" t="s">
        <v>23</v>
      </c>
      <c r="C171" s="107" t="s">
        <v>18</v>
      </c>
      <c r="D171" s="10"/>
      <c r="E171" s="10"/>
      <c r="F171" s="10"/>
      <c r="G171" s="92" t="e">
        <f t="shared" si="16"/>
        <v>#DIV/0!</v>
      </c>
      <c r="H171" s="12" t="e">
        <f t="shared" si="17"/>
        <v>#DIV/0!</v>
      </c>
      <c r="I171" s="93" t="e">
        <f t="shared" si="15"/>
        <v>#DIV/0!</v>
      </c>
    </row>
    <row r="172" spans="1:10" ht="15" customHeight="1" x14ac:dyDescent="0.2">
      <c r="A172" s="146"/>
      <c r="B172" s="13" t="s">
        <v>25</v>
      </c>
      <c r="C172" s="107" t="s">
        <v>79</v>
      </c>
      <c r="D172" s="10"/>
      <c r="E172" s="10"/>
      <c r="F172" s="10"/>
      <c r="G172" s="92" t="e">
        <f t="shared" si="16"/>
        <v>#DIV/0!</v>
      </c>
      <c r="H172" s="12" t="e">
        <f t="shared" si="17"/>
        <v>#DIV/0!</v>
      </c>
      <c r="I172" s="93" t="e">
        <f t="shared" si="15"/>
        <v>#DIV/0!</v>
      </c>
    </row>
    <row r="173" spans="1:10" ht="15" customHeight="1" x14ac:dyDescent="0.2">
      <c r="A173" s="146"/>
      <c r="B173" s="13" t="s">
        <v>26</v>
      </c>
      <c r="C173" s="107" t="s">
        <v>38</v>
      </c>
      <c r="D173" s="10"/>
      <c r="E173" s="10"/>
      <c r="F173" s="10"/>
      <c r="G173" s="92" t="e">
        <f t="shared" si="16"/>
        <v>#DIV/0!</v>
      </c>
      <c r="H173" s="12" t="e">
        <f t="shared" si="17"/>
        <v>#DIV/0!</v>
      </c>
      <c r="I173" s="93" t="e">
        <f t="shared" si="15"/>
        <v>#DIV/0!</v>
      </c>
    </row>
    <row r="174" spans="1:10" ht="15" customHeight="1" x14ac:dyDescent="0.2">
      <c r="A174" s="146"/>
      <c r="B174" s="13" t="s">
        <v>28</v>
      </c>
      <c r="C174" s="107" t="s">
        <v>72</v>
      </c>
      <c r="D174" s="10"/>
      <c r="E174" s="10"/>
      <c r="F174" s="10"/>
      <c r="G174" s="92" t="e">
        <f t="shared" si="16"/>
        <v>#DIV/0!</v>
      </c>
      <c r="H174" s="12" t="e">
        <f t="shared" si="17"/>
        <v>#DIV/0!</v>
      </c>
      <c r="I174" s="93" t="e">
        <f t="shared" si="15"/>
        <v>#DIV/0!</v>
      </c>
    </row>
    <row r="175" spans="1:10" ht="15" customHeight="1" x14ac:dyDescent="0.2">
      <c r="A175" s="146"/>
      <c r="B175" s="13" t="s">
        <v>30</v>
      </c>
      <c r="C175" s="107" t="s">
        <v>33</v>
      </c>
      <c r="D175" s="10"/>
      <c r="E175" s="10"/>
      <c r="F175" s="10"/>
      <c r="G175" s="92" t="e">
        <f t="shared" si="16"/>
        <v>#DIV/0!</v>
      </c>
      <c r="H175" s="12" t="e">
        <f t="shared" si="17"/>
        <v>#DIV/0!</v>
      </c>
      <c r="I175" s="93" t="e">
        <f t="shared" si="15"/>
        <v>#DIV/0!</v>
      </c>
    </row>
    <row r="176" spans="1:10" ht="15" customHeight="1" x14ac:dyDescent="0.2">
      <c r="A176" s="146"/>
      <c r="B176" s="13" t="s">
        <v>32</v>
      </c>
      <c r="C176" s="107" t="s">
        <v>78</v>
      </c>
      <c r="D176" s="10"/>
      <c r="E176" s="10"/>
      <c r="F176" s="10"/>
      <c r="G176" s="92" t="e">
        <f t="shared" si="16"/>
        <v>#DIV/0!</v>
      </c>
      <c r="H176" s="12" t="e">
        <f t="shared" si="17"/>
        <v>#DIV/0!</v>
      </c>
      <c r="I176" s="93" t="e">
        <f t="shared" si="15"/>
        <v>#DIV/0!</v>
      </c>
    </row>
    <row r="177" spans="1:20" ht="15" customHeight="1" x14ac:dyDescent="0.2">
      <c r="A177" s="146"/>
      <c r="B177" s="13" t="s">
        <v>34</v>
      </c>
      <c r="C177" s="107" t="s">
        <v>111</v>
      </c>
      <c r="D177" s="10"/>
      <c r="E177" s="10"/>
      <c r="F177" s="10"/>
      <c r="G177" s="92" t="e">
        <f t="shared" si="16"/>
        <v>#DIV/0!</v>
      </c>
      <c r="H177" s="12" t="e">
        <f t="shared" si="17"/>
        <v>#DIV/0!</v>
      </c>
      <c r="I177" s="93" t="e">
        <f t="shared" si="15"/>
        <v>#DIV/0!</v>
      </c>
    </row>
    <row r="178" spans="1:20" ht="15" customHeight="1" x14ac:dyDescent="0.2">
      <c r="A178" s="146"/>
      <c r="B178" s="13" t="s">
        <v>36</v>
      </c>
      <c r="C178" s="107" t="s">
        <v>81</v>
      </c>
      <c r="D178" s="10"/>
      <c r="E178" s="10"/>
      <c r="F178" s="10"/>
      <c r="G178" s="92" t="e">
        <f t="shared" si="16"/>
        <v>#DIV/0!</v>
      </c>
      <c r="H178" s="12" t="e">
        <f t="shared" si="17"/>
        <v>#DIV/0!</v>
      </c>
      <c r="I178" s="93" t="e">
        <f t="shared" si="15"/>
        <v>#DIV/0!</v>
      </c>
    </row>
    <row r="179" spans="1:20" ht="15" customHeight="1" x14ac:dyDescent="0.2">
      <c r="A179" s="146"/>
      <c r="B179" s="13" t="s">
        <v>37</v>
      </c>
      <c r="C179" s="107" t="s">
        <v>112</v>
      </c>
      <c r="D179" s="10"/>
      <c r="E179" s="10"/>
      <c r="F179" s="10"/>
      <c r="G179" s="92" t="e">
        <f t="shared" si="16"/>
        <v>#DIV/0!</v>
      </c>
      <c r="H179" s="12" t="e">
        <f t="shared" si="17"/>
        <v>#DIV/0!</v>
      </c>
      <c r="I179" s="93" t="e">
        <f t="shared" si="15"/>
        <v>#DIV/0!</v>
      </c>
    </row>
    <row r="180" spans="1:20" ht="15" customHeight="1" x14ac:dyDescent="0.2">
      <c r="A180" s="146"/>
      <c r="B180" s="13" t="s">
        <v>39</v>
      </c>
      <c r="C180" s="107" t="s">
        <v>29</v>
      </c>
      <c r="D180" s="10"/>
      <c r="E180" s="10"/>
      <c r="F180" s="10"/>
      <c r="G180" s="92" t="e">
        <f t="shared" si="16"/>
        <v>#DIV/0!</v>
      </c>
      <c r="H180" s="12" t="e">
        <f t="shared" si="17"/>
        <v>#DIV/0!</v>
      </c>
      <c r="I180" s="93" t="e">
        <f t="shared" si="15"/>
        <v>#DIV/0!</v>
      </c>
    </row>
    <row r="181" spans="1:20" ht="15" customHeight="1" x14ac:dyDescent="0.2">
      <c r="A181" s="146"/>
      <c r="B181" s="13" t="s">
        <v>42</v>
      </c>
      <c r="C181" s="107" t="s">
        <v>40</v>
      </c>
      <c r="D181" s="10"/>
      <c r="E181" s="10"/>
      <c r="F181" s="10"/>
      <c r="G181" s="127" t="e">
        <f t="shared" si="16"/>
        <v>#DIV/0!</v>
      </c>
      <c r="H181" s="21" t="e">
        <f t="shared" si="17"/>
        <v>#DIV/0!</v>
      </c>
      <c r="I181" s="128" t="e">
        <f t="shared" si="15"/>
        <v>#DIV/0!</v>
      </c>
    </row>
    <row r="182" spans="1:20" ht="15" customHeight="1" x14ac:dyDescent="0.2">
      <c r="A182" s="146"/>
      <c r="B182" s="13" t="s">
        <v>128</v>
      </c>
      <c r="C182" s="109" t="s">
        <v>85</v>
      </c>
      <c r="D182" s="19"/>
      <c r="E182" s="19"/>
      <c r="F182" s="19"/>
      <c r="G182" s="92" t="e">
        <f t="shared" si="16"/>
        <v>#DIV/0!</v>
      </c>
      <c r="H182" s="12" t="e">
        <f t="shared" si="17"/>
        <v>#DIV/0!</v>
      </c>
      <c r="I182" s="93" t="e">
        <f t="shared" si="15"/>
        <v>#DIV/0!</v>
      </c>
    </row>
    <row r="183" spans="1:20" ht="15" customHeight="1" x14ac:dyDescent="0.2">
      <c r="A183" s="146"/>
      <c r="B183" s="13" t="s">
        <v>129</v>
      </c>
      <c r="C183" s="107" t="s">
        <v>86</v>
      </c>
      <c r="D183" s="10"/>
      <c r="E183" s="10"/>
      <c r="F183" s="10"/>
      <c r="G183" s="92" t="e">
        <f t="shared" si="16"/>
        <v>#DIV/0!</v>
      </c>
      <c r="H183" s="12" t="e">
        <f t="shared" si="17"/>
        <v>#DIV/0!</v>
      </c>
      <c r="I183" s="93" t="e">
        <f t="shared" si="15"/>
        <v>#DIV/0!</v>
      </c>
    </row>
    <row r="184" spans="1:20" ht="15" customHeight="1" x14ac:dyDescent="0.2">
      <c r="A184" s="146"/>
      <c r="B184" s="13" t="s">
        <v>130</v>
      </c>
      <c r="C184" s="107" t="s">
        <v>113</v>
      </c>
      <c r="D184" s="10"/>
      <c r="E184" s="10"/>
      <c r="F184" s="10"/>
      <c r="G184" s="92" t="e">
        <f t="shared" si="16"/>
        <v>#DIV/0!</v>
      </c>
      <c r="H184" s="12" t="e">
        <f t="shared" si="17"/>
        <v>#DIV/0!</v>
      </c>
      <c r="I184" s="93" t="e">
        <f t="shared" si="15"/>
        <v>#DIV/0!</v>
      </c>
    </row>
    <row r="185" spans="1:20" ht="15" customHeight="1" x14ac:dyDescent="0.2">
      <c r="A185" s="146"/>
      <c r="B185" s="13" t="s">
        <v>131</v>
      </c>
      <c r="C185" s="107" t="s">
        <v>114</v>
      </c>
      <c r="D185" s="10"/>
      <c r="E185" s="10"/>
      <c r="F185" s="10"/>
      <c r="G185" s="92" t="e">
        <f t="shared" si="16"/>
        <v>#DIV/0!</v>
      </c>
      <c r="H185" s="12" t="e">
        <f t="shared" si="17"/>
        <v>#DIV/0!</v>
      </c>
      <c r="I185" s="93" t="e">
        <f t="shared" si="15"/>
        <v>#DIV/0!</v>
      </c>
    </row>
    <row r="186" spans="1:20" ht="15" customHeight="1" x14ac:dyDescent="0.2">
      <c r="A186" s="146"/>
      <c r="B186" s="15" t="s">
        <v>132</v>
      </c>
      <c r="C186" s="126" t="s">
        <v>49</v>
      </c>
      <c r="D186" s="16"/>
      <c r="E186" s="16"/>
      <c r="F186" s="16"/>
      <c r="G186" s="97" t="e">
        <f t="shared" si="16"/>
        <v>#DIV/0!</v>
      </c>
      <c r="H186" s="18" t="e">
        <f t="shared" si="17"/>
        <v>#DIV/0!</v>
      </c>
      <c r="I186" s="98" t="e">
        <f t="shared" si="15"/>
        <v>#DIV/0!</v>
      </c>
    </row>
    <row r="187" spans="1:20" ht="15" customHeight="1" x14ac:dyDescent="0.2">
      <c r="A187" s="146"/>
      <c r="B187" s="22" t="s">
        <v>133</v>
      </c>
      <c r="C187" s="23" t="s">
        <v>115</v>
      </c>
      <c r="D187" s="9"/>
      <c r="E187" s="9"/>
      <c r="F187" s="9"/>
      <c r="G187" s="92" t="e">
        <f t="shared" si="16"/>
        <v>#DIV/0!</v>
      </c>
      <c r="H187" s="12" t="e">
        <f>RANK(G187,$G$187:$G$201)</f>
        <v>#DIV/0!</v>
      </c>
      <c r="I187" s="93" t="e">
        <f t="shared" si="15"/>
        <v>#DIV/0!</v>
      </c>
    </row>
    <row r="188" spans="1:20" ht="15" customHeight="1" x14ac:dyDescent="0.2">
      <c r="A188" s="146"/>
      <c r="B188" s="24" t="s">
        <v>134</v>
      </c>
      <c r="C188" s="25" t="s">
        <v>21</v>
      </c>
      <c r="D188" s="10"/>
      <c r="E188" s="10"/>
      <c r="F188" s="10"/>
      <c r="G188" s="92" t="e">
        <f t="shared" si="16"/>
        <v>#DIV/0!</v>
      </c>
      <c r="H188" s="12" t="e">
        <f>RANK(G188,$G$187:$G$201)</f>
        <v>#DIV/0!</v>
      </c>
      <c r="I188" s="93" t="e">
        <f t="shared" si="15"/>
        <v>#DIV/0!</v>
      </c>
    </row>
    <row r="189" spans="1:20" ht="15" customHeight="1" x14ac:dyDescent="0.2">
      <c r="A189" s="146"/>
      <c r="B189" s="24" t="s">
        <v>135</v>
      </c>
      <c r="C189" s="26" t="s">
        <v>44</v>
      </c>
      <c r="D189" s="10"/>
      <c r="E189" s="10"/>
      <c r="F189" s="10"/>
      <c r="G189" s="92" t="e">
        <f t="shared" si="16"/>
        <v>#DIV/0!</v>
      </c>
      <c r="H189" s="12" t="e">
        <f t="shared" ref="H189:H201" si="18">RANK(G189,$G$187:$G$201)</f>
        <v>#DIV/0!</v>
      </c>
      <c r="I189" s="93" t="e">
        <f t="shared" si="15"/>
        <v>#DIV/0!</v>
      </c>
      <c r="K189" s="148" t="s">
        <v>99</v>
      </c>
      <c r="L189" s="148"/>
      <c r="M189" s="148"/>
      <c r="N189" s="148"/>
      <c r="O189" s="148"/>
      <c r="P189" s="148"/>
      <c r="Q189" s="148"/>
      <c r="R189" s="148"/>
      <c r="S189" s="148"/>
      <c r="T189" s="148"/>
    </row>
    <row r="190" spans="1:20" ht="15" customHeight="1" x14ac:dyDescent="0.2">
      <c r="A190" s="146"/>
      <c r="B190" s="24" t="s">
        <v>136</v>
      </c>
      <c r="C190" s="26" t="s">
        <v>66</v>
      </c>
      <c r="D190" s="10"/>
      <c r="E190" s="10"/>
      <c r="F190" s="10"/>
      <c r="G190" s="92" t="e">
        <f t="shared" si="16"/>
        <v>#DIV/0!</v>
      </c>
      <c r="H190" s="12" t="e">
        <f t="shared" si="18"/>
        <v>#DIV/0!</v>
      </c>
      <c r="I190" s="93" t="e">
        <f t="shared" si="15"/>
        <v>#DIV/0!</v>
      </c>
      <c r="K190" s="149" t="s">
        <v>53</v>
      </c>
      <c r="L190" s="151" t="s">
        <v>54</v>
      </c>
      <c r="M190" s="153" t="s">
        <v>55</v>
      </c>
      <c r="N190" s="153"/>
      <c r="O190" s="137" t="s">
        <v>56</v>
      </c>
      <c r="P190" s="154"/>
      <c r="Q190" s="137" t="s">
        <v>57</v>
      </c>
      <c r="R190" s="155"/>
      <c r="S190" s="153" t="s">
        <v>58</v>
      </c>
      <c r="T190" s="153"/>
    </row>
    <row r="191" spans="1:20" ht="15" customHeight="1" thickBot="1" x14ac:dyDescent="0.25">
      <c r="A191" s="147"/>
      <c r="B191" s="35" t="s">
        <v>137</v>
      </c>
      <c r="C191" s="36" t="s">
        <v>116</v>
      </c>
      <c r="D191" s="37"/>
      <c r="E191" s="37"/>
      <c r="F191" s="37"/>
      <c r="G191" s="94" t="e">
        <f t="shared" si="16"/>
        <v>#DIV/0!</v>
      </c>
      <c r="H191" s="39" t="e">
        <f t="shared" si="18"/>
        <v>#DIV/0!</v>
      </c>
      <c r="I191" s="95" t="e">
        <f t="shared" si="15"/>
        <v>#DIV/0!</v>
      </c>
      <c r="K191" s="150"/>
      <c r="L191" s="152"/>
      <c r="M191" s="27" t="s">
        <v>60</v>
      </c>
      <c r="N191" s="28" t="s">
        <v>61</v>
      </c>
      <c r="O191" s="27" t="s">
        <v>60</v>
      </c>
      <c r="P191" s="28" t="s">
        <v>61</v>
      </c>
      <c r="Q191" s="29" t="s">
        <v>62</v>
      </c>
      <c r="R191" s="28" t="s">
        <v>61</v>
      </c>
      <c r="S191" s="29" t="s">
        <v>62</v>
      </c>
      <c r="T191" s="28" t="s">
        <v>61</v>
      </c>
    </row>
    <row r="192" spans="1:20" ht="15" customHeight="1" x14ac:dyDescent="0.2">
      <c r="A192" s="145" t="s">
        <v>96</v>
      </c>
      <c r="B192" s="41" t="s">
        <v>48</v>
      </c>
      <c r="C192" s="42" t="s">
        <v>117</v>
      </c>
      <c r="D192" s="43"/>
      <c r="E192" s="43"/>
      <c r="F192" s="43"/>
      <c r="G192" s="92" t="e">
        <f t="shared" si="16"/>
        <v>#DIV/0!</v>
      </c>
      <c r="H192" s="12" t="e">
        <f t="shared" si="18"/>
        <v>#DIV/0!</v>
      </c>
      <c r="I192" s="93" t="e">
        <f t="shared" si="15"/>
        <v>#DIV/0!</v>
      </c>
      <c r="K192" s="30">
        <v>12</v>
      </c>
      <c r="L192" s="31">
        <f>SUM(M192+O192+Q192+S192)</f>
        <v>0</v>
      </c>
      <c r="M192" s="32">
        <f>COUNTIF($G$167:$G186,"&gt;=9.0")</f>
        <v>0</v>
      </c>
      <c r="N192" s="33">
        <f>M192/16</f>
        <v>0</v>
      </c>
      <c r="O192" s="32">
        <f>COUNTIF($G$167:$G186,"&gt;=8.5")-M192</f>
        <v>0</v>
      </c>
      <c r="P192" s="33">
        <f xml:space="preserve"> O192/16</f>
        <v>0</v>
      </c>
      <c r="Q192" s="32">
        <f>COUNTIF($G$167:$G186,"&gt;=8.0")-M192-O192</f>
        <v>0</v>
      </c>
      <c r="R192" s="34">
        <f>Q192/16</f>
        <v>0</v>
      </c>
      <c r="S192" s="32">
        <f>COUNTIF($G$167:$G186,"&lt;8.0")</f>
        <v>0</v>
      </c>
      <c r="T192" s="33">
        <f>S192/16</f>
        <v>0</v>
      </c>
    </row>
    <row r="193" spans="1:20" ht="15" customHeight="1" x14ac:dyDescent="0.2">
      <c r="A193" s="146"/>
      <c r="B193" s="24" t="s">
        <v>52</v>
      </c>
      <c r="C193" s="25" t="s">
        <v>118</v>
      </c>
      <c r="D193" s="9"/>
      <c r="E193" s="9"/>
      <c r="F193" s="9"/>
      <c r="G193" s="92" t="e">
        <f t="shared" si="16"/>
        <v>#DIV/0!</v>
      </c>
      <c r="H193" s="12" t="e">
        <f t="shared" si="18"/>
        <v>#DIV/0!</v>
      </c>
      <c r="I193" s="93" t="e">
        <f t="shared" si="15"/>
        <v>#DIV/0!</v>
      </c>
      <c r="K193" s="30">
        <v>11</v>
      </c>
      <c r="L193" s="31">
        <f>SUM(M193+O193+Q193+S193)</f>
        <v>0</v>
      </c>
      <c r="M193" s="32">
        <f>COUNTIF($G$202:$G$216,"&gt;=9")</f>
        <v>0</v>
      </c>
      <c r="N193" s="33">
        <f>M193/20</f>
        <v>0</v>
      </c>
      <c r="O193" s="32">
        <f>COUNTIF($G$202:$G$216,"&gt;8.5")-M193</f>
        <v>0</v>
      </c>
      <c r="P193" s="40">
        <f>O193/20</f>
        <v>0</v>
      </c>
      <c r="Q193" s="32">
        <f>COUNTIF($G$202:$G$216,"&gt;=8")-M193-O193</f>
        <v>0</v>
      </c>
      <c r="R193" s="34">
        <f>Q193/20</f>
        <v>0</v>
      </c>
      <c r="S193" s="32">
        <f>COUNTIF($G$202:$G$216,"&lt;8")</f>
        <v>0</v>
      </c>
      <c r="T193" s="33">
        <f>S193/20</f>
        <v>0</v>
      </c>
    </row>
    <row r="194" spans="1:20" ht="15" customHeight="1" x14ac:dyDescent="0.2">
      <c r="A194" s="146"/>
      <c r="B194" s="24" t="s">
        <v>59</v>
      </c>
      <c r="C194" s="26" t="s">
        <v>119</v>
      </c>
      <c r="D194" s="10"/>
      <c r="E194" s="10"/>
      <c r="F194" s="10"/>
      <c r="G194" s="92" t="e">
        <f t="shared" si="16"/>
        <v>#DIV/0!</v>
      </c>
      <c r="H194" s="12" t="e">
        <f t="shared" si="18"/>
        <v>#DIV/0!</v>
      </c>
      <c r="I194" s="93" t="e">
        <f t="shared" si="15"/>
        <v>#DIV/0!</v>
      </c>
      <c r="K194" s="30">
        <v>10</v>
      </c>
      <c r="L194" s="31">
        <f>SUM(M194+O194+Q194+S194)</f>
        <v>0</v>
      </c>
      <c r="M194" s="45">
        <f>COUNTIF($G$187:$G$201,"&gt;=9")</f>
        <v>0</v>
      </c>
      <c r="N194" s="33">
        <f>M194/15</f>
        <v>0</v>
      </c>
      <c r="O194" s="32">
        <f>COUNTIF($G$187:$G$201,"&gt;=8.5") -M194</f>
        <v>0</v>
      </c>
      <c r="P194" s="40">
        <f>O194/15</f>
        <v>0</v>
      </c>
      <c r="Q194" s="32">
        <f>COUNTIF($G$187:$G$201,"&gt;=8")-M194-O194</f>
        <v>0</v>
      </c>
      <c r="R194" s="34">
        <f>Q194/15</f>
        <v>0</v>
      </c>
      <c r="S194" s="45">
        <f>COUNTIF($G$187:$G$201,"&lt;8")</f>
        <v>0</v>
      </c>
      <c r="T194" s="33">
        <f>100%-N194-P194-R194</f>
        <v>1</v>
      </c>
    </row>
    <row r="195" spans="1:20" ht="15" customHeight="1" x14ac:dyDescent="0.2">
      <c r="A195" s="146"/>
      <c r="B195" s="24" t="s">
        <v>138</v>
      </c>
      <c r="C195" s="26" t="s">
        <v>45</v>
      </c>
      <c r="D195" s="10"/>
      <c r="E195" s="10"/>
      <c r="F195" s="10"/>
      <c r="G195" s="92" t="e">
        <f t="shared" si="16"/>
        <v>#DIV/0!</v>
      </c>
      <c r="H195" s="12" t="e">
        <f t="shared" si="18"/>
        <v>#DIV/0!</v>
      </c>
      <c r="I195" s="93" t="e">
        <f t="shared" si="15"/>
        <v>#DIV/0!</v>
      </c>
      <c r="K195" s="46" t="s">
        <v>64</v>
      </c>
      <c r="L195" s="47">
        <f>SUM(L192:L194)</f>
        <v>0</v>
      </c>
      <c r="M195" s="45">
        <f>SUM(M192:M194)</f>
        <v>0</v>
      </c>
      <c r="N195" s="48">
        <f>M195/51</f>
        <v>0</v>
      </c>
      <c r="O195" s="45">
        <f>SUM(O192:O194)</f>
        <v>0</v>
      </c>
      <c r="P195" s="49">
        <f>O195/51</f>
        <v>0</v>
      </c>
      <c r="Q195" s="45">
        <f>SUM(Q192:Q194)</f>
        <v>0</v>
      </c>
      <c r="R195" s="50">
        <f>Q195/51</f>
        <v>0</v>
      </c>
      <c r="S195" s="45">
        <f>SUM(S192:S194)</f>
        <v>0</v>
      </c>
      <c r="T195" s="51">
        <f>S195/51</f>
        <v>0</v>
      </c>
    </row>
    <row r="196" spans="1:20" ht="15" customHeight="1" x14ac:dyDescent="0.2">
      <c r="A196" s="146"/>
      <c r="B196" s="24" t="s">
        <v>139</v>
      </c>
      <c r="C196" s="111" t="s">
        <v>65</v>
      </c>
      <c r="D196" s="10"/>
      <c r="E196" s="10"/>
      <c r="F196" s="10"/>
      <c r="G196" s="129" t="e">
        <f t="shared" si="16"/>
        <v>#DIV/0!</v>
      </c>
      <c r="H196" s="12" t="e">
        <f t="shared" si="18"/>
        <v>#DIV/0!</v>
      </c>
      <c r="I196" s="96" t="e">
        <f t="shared" si="15"/>
        <v>#DIV/0!</v>
      </c>
    </row>
    <row r="197" spans="1:20" ht="15" customHeight="1" x14ac:dyDescent="0.2">
      <c r="A197" s="146"/>
      <c r="B197" s="24" t="s">
        <v>140</v>
      </c>
      <c r="C197" s="26" t="s">
        <v>120</v>
      </c>
      <c r="D197" s="9"/>
      <c r="E197" s="9"/>
      <c r="F197" s="9"/>
      <c r="G197" s="92" t="e">
        <f t="shared" si="16"/>
        <v>#DIV/0!</v>
      </c>
      <c r="H197" s="12" t="e">
        <f t="shared" si="18"/>
        <v>#DIV/0!</v>
      </c>
      <c r="I197" s="93" t="e">
        <f t="shared" si="15"/>
        <v>#DIV/0!</v>
      </c>
    </row>
    <row r="198" spans="1:20" ht="15" customHeight="1" x14ac:dyDescent="0.2">
      <c r="A198" s="146"/>
      <c r="B198" s="24" t="s">
        <v>141</v>
      </c>
      <c r="C198" s="25" t="s">
        <v>67</v>
      </c>
      <c r="D198" s="10"/>
      <c r="E198" s="10"/>
      <c r="F198" s="10"/>
      <c r="G198" s="92" t="e">
        <f t="shared" si="16"/>
        <v>#DIV/0!</v>
      </c>
      <c r="H198" s="12" t="e">
        <f t="shared" si="18"/>
        <v>#DIV/0!</v>
      </c>
      <c r="I198" s="93" t="e">
        <f t="shared" si="15"/>
        <v>#DIV/0!</v>
      </c>
    </row>
    <row r="199" spans="1:20" ht="15" customHeight="1" x14ac:dyDescent="0.2">
      <c r="A199" s="146"/>
      <c r="B199" s="24" t="s">
        <v>142</v>
      </c>
      <c r="C199" s="26" t="s">
        <v>121</v>
      </c>
      <c r="D199" s="10"/>
      <c r="E199" s="10"/>
      <c r="F199" s="10"/>
      <c r="G199" s="92" t="e">
        <f t="shared" si="16"/>
        <v>#DIV/0!</v>
      </c>
      <c r="H199" s="12" t="e">
        <f t="shared" si="18"/>
        <v>#DIV/0!</v>
      </c>
      <c r="I199" s="93" t="e">
        <f t="shared" si="15"/>
        <v>#DIV/0!</v>
      </c>
    </row>
    <row r="200" spans="1:20" ht="15" customHeight="1" x14ac:dyDescent="0.2">
      <c r="A200" s="146"/>
      <c r="B200" s="24" t="s">
        <v>143</v>
      </c>
      <c r="C200" s="26" t="s">
        <v>46</v>
      </c>
      <c r="D200" s="10"/>
      <c r="E200" s="10"/>
      <c r="F200" s="10"/>
      <c r="G200" s="92" t="e">
        <f t="shared" si="16"/>
        <v>#DIV/0!</v>
      </c>
      <c r="H200" s="12" t="e">
        <f t="shared" si="18"/>
        <v>#DIV/0!</v>
      </c>
      <c r="I200" s="93" t="e">
        <f t="shared" si="15"/>
        <v>#DIV/0!</v>
      </c>
    </row>
    <row r="201" spans="1:20" ht="15" customHeight="1" x14ac:dyDescent="0.2">
      <c r="A201" s="146"/>
      <c r="B201" s="52" t="s">
        <v>144</v>
      </c>
      <c r="C201" s="53" t="s">
        <v>122</v>
      </c>
      <c r="D201" s="16"/>
      <c r="E201" s="16"/>
      <c r="F201" s="16"/>
      <c r="G201" s="97" t="e">
        <f t="shared" si="16"/>
        <v>#DIV/0!</v>
      </c>
      <c r="H201" s="18" t="e">
        <f t="shared" si="18"/>
        <v>#DIV/0!</v>
      </c>
      <c r="I201" s="98" t="e">
        <f t="shared" si="15"/>
        <v>#DIV/0!</v>
      </c>
    </row>
    <row r="202" spans="1:20" ht="15" customHeight="1" x14ac:dyDescent="0.2">
      <c r="A202" s="146"/>
      <c r="B202" s="54" t="s">
        <v>69</v>
      </c>
      <c r="C202" s="112" t="s">
        <v>14</v>
      </c>
      <c r="D202" s="9"/>
      <c r="E202" s="9"/>
      <c r="F202" s="9"/>
      <c r="G202" s="92" t="e">
        <f t="shared" si="16"/>
        <v>#DIV/0!</v>
      </c>
      <c r="H202" s="12" t="e">
        <f>RANK(G202,$G$202:$G$216)</f>
        <v>#DIV/0!</v>
      </c>
      <c r="I202" s="93" t="e">
        <f t="shared" si="15"/>
        <v>#DIV/0!</v>
      </c>
    </row>
    <row r="203" spans="1:20" ht="15" customHeight="1" x14ac:dyDescent="0.2">
      <c r="A203" s="146"/>
      <c r="B203" s="55" t="s">
        <v>145</v>
      </c>
      <c r="C203" s="113" t="s">
        <v>123</v>
      </c>
      <c r="D203" s="9"/>
      <c r="E203" s="9"/>
      <c r="F203" s="9"/>
      <c r="G203" s="92" t="e">
        <f t="shared" si="16"/>
        <v>#DIV/0!</v>
      </c>
      <c r="H203" s="12" t="e">
        <f t="shared" ref="H203:H216" si="19">RANK(G203,$G$202:$G$216)</f>
        <v>#DIV/0!</v>
      </c>
      <c r="I203" s="93" t="e">
        <f t="shared" si="15"/>
        <v>#DIV/0!</v>
      </c>
    </row>
    <row r="204" spans="1:20" ht="15" customHeight="1" x14ac:dyDescent="0.2">
      <c r="A204" s="146"/>
      <c r="B204" s="55" t="s">
        <v>146</v>
      </c>
      <c r="C204" s="113" t="s">
        <v>73</v>
      </c>
      <c r="D204" s="10"/>
      <c r="E204" s="10"/>
      <c r="F204" s="10"/>
      <c r="G204" s="92" t="e">
        <f t="shared" si="16"/>
        <v>#DIV/0!</v>
      </c>
      <c r="H204" s="12" t="e">
        <f t="shared" si="19"/>
        <v>#DIV/0!</v>
      </c>
      <c r="I204" s="93" t="e">
        <f t="shared" si="15"/>
        <v>#DIV/0!</v>
      </c>
    </row>
    <row r="205" spans="1:20" ht="15" customHeight="1" x14ac:dyDescent="0.2">
      <c r="A205" s="146"/>
      <c r="B205" s="55" t="s">
        <v>147</v>
      </c>
      <c r="C205" s="114" t="s">
        <v>47</v>
      </c>
      <c r="D205" s="10"/>
      <c r="E205" s="10"/>
      <c r="F205" s="10"/>
      <c r="G205" s="92" t="e">
        <f t="shared" si="16"/>
        <v>#DIV/0!</v>
      </c>
      <c r="H205" s="12" t="e">
        <f t="shared" si="19"/>
        <v>#DIV/0!</v>
      </c>
      <c r="I205" s="93" t="e">
        <f t="shared" si="15"/>
        <v>#DIV/0!</v>
      </c>
    </row>
    <row r="206" spans="1:20" ht="15" customHeight="1" x14ac:dyDescent="0.2">
      <c r="A206" s="146"/>
      <c r="B206" s="55" t="s">
        <v>148</v>
      </c>
      <c r="C206" s="113" t="s">
        <v>75</v>
      </c>
      <c r="D206" s="10"/>
      <c r="E206" s="10"/>
      <c r="F206" s="10"/>
      <c r="G206" s="92" t="e">
        <f t="shared" si="16"/>
        <v>#DIV/0!</v>
      </c>
      <c r="H206" s="12" t="e">
        <f t="shared" si="19"/>
        <v>#DIV/0!</v>
      </c>
      <c r="I206" s="93" t="e">
        <f t="shared" si="15"/>
        <v>#DIV/0!</v>
      </c>
    </row>
    <row r="207" spans="1:20" ht="15" customHeight="1" x14ac:dyDescent="0.2">
      <c r="A207" s="146"/>
      <c r="B207" s="55" t="s">
        <v>149</v>
      </c>
      <c r="C207" s="113" t="s">
        <v>71</v>
      </c>
      <c r="D207" s="10"/>
      <c r="E207" s="10"/>
      <c r="F207" s="10"/>
      <c r="G207" s="92" t="e">
        <f t="shared" si="16"/>
        <v>#DIV/0!</v>
      </c>
      <c r="H207" s="12" t="e">
        <f t="shared" si="19"/>
        <v>#DIV/0!</v>
      </c>
      <c r="I207" s="93" t="e">
        <f t="shared" si="15"/>
        <v>#DIV/0!</v>
      </c>
    </row>
    <row r="208" spans="1:20" ht="15" customHeight="1" x14ac:dyDescent="0.2">
      <c r="A208" s="146"/>
      <c r="B208" s="55" t="s">
        <v>150</v>
      </c>
      <c r="C208" s="113" t="s">
        <v>83</v>
      </c>
      <c r="D208" s="10"/>
      <c r="E208" s="10"/>
      <c r="F208" s="10"/>
      <c r="G208" s="92" t="e">
        <f t="shared" si="16"/>
        <v>#DIV/0!</v>
      </c>
      <c r="H208" s="12" t="e">
        <f t="shared" si="19"/>
        <v>#DIV/0!</v>
      </c>
      <c r="I208" s="93" t="e">
        <f t="shared" si="15"/>
        <v>#DIV/0!</v>
      </c>
    </row>
    <row r="209" spans="1:9" ht="15" customHeight="1" x14ac:dyDescent="0.2">
      <c r="A209" s="146"/>
      <c r="B209" s="55" t="s">
        <v>151</v>
      </c>
      <c r="C209" s="113" t="s">
        <v>124</v>
      </c>
      <c r="D209" s="10"/>
      <c r="E209" s="10"/>
      <c r="F209" s="10"/>
      <c r="G209" s="92" t="e">
        <f t="shared" si="16"/>
        <v>#DIV/0!</v>
      </c>
      <c r="H209" s="12" t="e">
        <f t="shared" si="19"/>
        <v>#DIV/0!</v>
      </c>
      <c r="I209" s="93" t="e">
        <f t="shared" si="15"/>
        <v>#DIV/0!</v>
      </c>
    </row>
    <row r="210" spans="1:9" ht="15" customHeight="1" x14ac:dyDescent="0.2">
      <c r="A210" s="146"/>
      <c r="B210" s="55" t="s">
        <v>152</v>
      </c>
      <c r="C210" s="115" t="s">
        <v>31</v>
      </c>
      <c r="D210" s="10"/>
      <c r="E210" s="10"/>
      <c r="F210" s="10"/>
      <c r="G210" s="92" t="e">
        <f t="shared" si="16"/>
        <v>#DIV/0!</v>
      </c>
      <c r="H210" s="12" t="e">
        <f t="shared" si="19"/>
        <v>#DIV/0!</v>
      </c>
      <c r="I210" s="93" t="e">
        <f t="shared" si="15"/>
        <v>#DIV/0!</v>
      </c>
    </row>
    <row r="211" spans="1:9" ht="15" customHeight="1" x14ac:dyDescent="0.2">
      <c r="A211" s="146"/>
      <c r="B211" s="55" t="s">
        <v>153</v>
      </c>
      <c r="C211" s="113" t="s">
        <v>76</v>
      </c>
      <c r="D211" s="10"/>
      <c r="E211" s="10"/>
      <c r="F211" s="10"/>
      <c r="G211" s="92" t="e">
        <f t="shared" si="16"/>
        <v>#DIV/0!</v>
      </c>
      <c r="H211" s="12" t="e">
        <f t="shared" si="19"/>
        <v>#DIV/0!</v>
      </c>
      <c r="I211" s="93" t="e">
        <f t="shared" si="15"/>
        <v>#DIV/0!</v>
      </c>
    </row>
    <row r="212" spans="1:9" ht="15" customHeight="1" x14ac:dyDescent="0.2">
      <c r="A212" s="146"/>
      <c r="B212" s="55" t="s">
        <v>154</v>
      </c>
      <c r="C212" s="113" t="s">
        <v>125</v>
      </c>
      <c r="D212" s="10"/>
      <c r="E212" s="10"/>
      <c r="F212" s="10"/>
      <c r="G212" s="92" t="e">
        <f t="shared" si="16"/>
        <v>#DIV/0!</v>
      </c>
      <c r="H212" s="12" t="e">
        <f t="shared" si="19"/>
        <v>#DIV/0!</v>
      </c>
      <c r="I212" s="93" t="e">
        <f t="shared" si="15"/>
        <v>#DIV/0!</v>
      </c>
    </row>
    <row r="213" spans="1:9" ht="15" customHeight="1" x14ac:dyDescent="0.2">
      <c r="A213" s="146"/>
      <c r="B213" s="55" t="s">
        <v>155</v>
      </c>
      <c r="C213" s="116" t="s">
        <v>126</v>
      </c>
      <c r="D213" s="10"/>
      <c r="E213" s="10"/>
      <c r="F213" s="10"/>
      <c r="G213" s="92" t="e">
        <f t="shared" si="16"/>
        <v>#DIV/0!</v>
      </c>
      <c r="H213" s="12" t="e">
        <f t="shared" si="19"/>
        <v>#DIV/0!</v>
      </c>
      <c r="I213" s="93" t="e">
        <f t="shared" si="15"/>
        <v>#DIV/0!</v>
      </c>
    </row>
    <row r="214" spans="1:9" ht="15" customHeight="1" x14ac:dyDescent="0.2">
      <c r="A214" s="146"/>
      <c r="B214" s="55" t="s">
        <v>156</v>
      </c>
      <c r="C214" s="113" t="s">
        <v>127</v>
      </c>
      <c r="D214" s="10"/>
      <c r="E214" s="10"/>
      <c r="F214" s="10"/>
      <c r="G214" s="92" t="e">
        <f t="shared" si="16"/>
        <v>#DIV/0!</v>
      </c>
      <c r="H214" s="12" t="e">
        <f t="shared" si="19"/>
        <v>#DIV/0!</v>
      </c>
      <c r="I214" s="93" t="e">
        <f t="shared" si="15"/>
        <v>#DIV/0!</v>
      </c>
    </row>
    <row r="215" spans="1:9" ht="15" customHeight="1" x14ac:dyDescent="0.2">
      <c r="A215" s="146"/>
      <c r="B215" s="55" t="s">
        <v>157</v>
      </c>
      <c r="C215" s="113" t="s">
        <v>80</v>
      </c>
      <c r="D215" s="10"/>
      <c r="E215" s="10"/>
      <c r="F215" s="10"/>
      <c r="G215" s="92" t="e">
        <f t="shared" si="16"/>
        <v>#DIV/0!</v>
      </c>
      <c r="H215" s="12" t="e">
        <f t="shared" si="19"/>
        <v>#DIV/0!</v>
      </c>
      <c r="I215" s="93" t="e">
        <f t="shared" si="15"/>
        <v>#DIV/0!</v>
      </c>
    </row>
    <row r="216" spans="1:9" ht="15" customHeight="1" thickBot="1" x14ac:dyDescent="0.25">
      <c r="A216" s="147"/>
      <c r="B216" s="62" t="s">
        <v>158</v>
      </c>
      <c r="C216" s="117" t="s">
        <v>82</v>
      </c>
      <c r="D216" s="37"/>
      <c r="E216" s="37"/>
      <c r="F216" s="37"/>
      <c r="G216" s="94" t="e">
        <f t="shared" si="16"/>
        <v>#DIV/0!</v>
      </c>
      <c r="H216" s="39" t="e">
        <f t="shared" si="19"/>
        <v>#DIV/0!</v>
      </c>
      <c r="I216" s="95" t="e">
        <f t="shared" si="15"/>
        <v>#DIV/0!</v>
      </c>
    </row>
  </sheetData>
  <mergeCells count="66">
    <mergeCell ref="K189:T189"/>
    <mergeCell ref="K190:K191"/>
    <mergeCell ref="L190:L191"/>
    <mergeCell ref="M190:N190"/>
    <mergeCell ref="O190:P190"/>
    <mergeCell ref="Q190:R190"/>
    <mergeCell ref="S190:T190"/>
    <mergeCell ref="H165:I165"/>
    <mergeCell ref="A167:A191"/>
    <mergeCell ref="A192:A216"/>
    <mergeCell ref="A138:A162"/>
    <mergeCell ref="C163:F163"/>
    <mergeCell ref="C164:G164"/>
    <mergeCell ref="A165:A166"/>
    <mergeCell ref="B165:B166"/>
    <mergeCell ref="C165:C166"/>
    <mergeCell ref="D165:F165"/>
    <mergeCell ref="G165:G166"/>
    <mergeCell ref="G111:G112"/>
    <mergeCell ref="H111:I111"/>
    <mergeCell ref="A113:A137"/>
    <mergeCell ref="K135:T135"/>
    <mergeCell ref="K136:K137"/>
    <mergeCell ref="L136:L137"/>
    <mergeCell ref="M136:N136"/>
    <mergeCell ref="O136:P136"/>
    <mergeCell ref="Q136:R136"/>
    <mergeCell ref="S136:T136"/>
    <mergeCell ref="A84:A108"/>
    <mergeCell ref="C109:F109"/>
    <mergeCell ref="A111:A112"/>
    <mergeCell ref="B111:B112"/>
    <mergeCell ref="C111:C112"/>
    <mergeCell ref="D111:F111"/>
    <mergeCell ref="H57:I57"/>
    <mergeCell ref="A59:A83"/>
    <mergeCell ref="K81:T81"/>
    <mergeCell ref="K82:K83"/>
    <mergeCell ref="L82:L83"/>
    <mergeCell ref="M82:N82"/>
    <mergeCell ref="O82:P82"/>
    <mergeCell ref="Q82:R82"/>
    <mergeCell ref="S82:T82"/>
    <mergeCell ref="A30:A48"/>
    <mergeCell ref="C56:G56"/>
    <mergeCell ref="A57:A58"/>
    <mergeCell ref="B57:B58"/>
    <mergeCell ref="C57:C58"/>
    <mergeCell ref="D57:F57"/>
    <mergeCell ref="G57:G58"/>
    <mergeCell ref="H3:I3"/>
    <mergeCell ref="A5:A29"/>
    <mergeCell ref="K27:T27"/>
    <mergeCell ref="K28:K29"/>
    <mergeCell ref="L28:L29"/>
    <mergeCell ref="M28:N28"/>
    <mergeCell ref="O28:P28"/>
    <mergeCell ref="Q28:R28"/>
    <mergeCell ref="S28:T28"/>
    <mergeCell ref="C1:G1"/>
    <mergeCell ref="C2:G2"/>
    <mergeCell ref="A3:A4"/>
    <mergeCell ref="B3:B4"/>
    <mergeCell ref="C3:C4"/>
    <mergeCell ref="D3:F3"/>
    <mergeCell ref="G3:G4"/>
  </mergeCells>
  <conditionalFormatting sqref="E16:E39">
    <cfRule type="cellIs" dxfId="134" priority="47" stopIfTrue="1" operator="lessThan">
      <formula>5</formula>
    </cfRule>
  </conditionalFormatting>
  <conditionalFormatting sqref="F50:F53 E5:F36 F37:F48 E37:E54">
    <cfRule type="cellIs" dxfId="133" priority="46" stopIfTrue="1" operator="lessThanOrEqual">
      <formula>8</formula>
    </cfRule>
  </conditionalFormatting>
  <conditionalFormatting sqref="G5:G54">
    <cfRule type="cellIs" dxfId="132" priority="45" stopIfTrue="1" operator="lessThan">
      <formula>7.5</formula>
    </cfRule>
  </conditionalFormatting>
  <conditionalFormatting sqref="H5:H54">
    <cfRule type="cellIs" dxfId="131" priority="44" stopIfTrue="1" operator="greaterThanOrEqual">
      <formula>19</formula>
    </cfRule>
  </conditionalFormatting>
  <conditionalFormatting sqref="H40:H54">
    <cfRule type="cellIs" dxfId="130" priority="41" operator="greaterThan">
      <formula>13</formula>
    </cfRule>
    <cfRule type="cellIs" dxfId="129" priority="42" stopIfTrue="1" operator="greaterThan">
      <formula>13</formula>
    </cfRule>
    <cfRule type="cellIs" dxfId="128" priority="43" stopIfTrue="1" operator="greaterThanOrEqual">
      <formula>14</formula>
    </cfRule>
  </conditionalFormatting>
  <conditionalFormatting sqref="D5:D54">
    <cfRule type="cellIs" dxfId="127" priority="40" stopIfTrue="1" operator="equal">
      <formula>10</formula>
    </cfRule>
  </conditionalFormatting>
  <conditionalFormatting sqref="H5:H54">
    <cfRule type="cellIs" dxfId="126" priority="35" operator="greaterThan">
      <formula>13</formula>
    </cfRule>
    <cfRule type="cellIs" dxfId="125" priority="36" stopIfTrue="1" operator="greaterThan">
      <formula>13</formula>
    </cfRule>
    <cfRule type="cellIs" dxfId="124" priority="37" stopIfTrue="1" operator="greaterThan">
      <formula>13</formula>
    </cfRule>
    <cfRule type="cellIs" dxfId="123" priority="38" stopIfTrue="1" operator="greaterThan">
      <formula>13</formula>
    </cfRule>
    <cfRule type="cellIs" dxfId="122" priority="39" stopIfTrue="1" operator="equal">
      <formula>14</formula>
    </cfRule>
  </conditionalFormatting>
  <conditionalFormatting sqref="H21:H54">
    <cfRule type="cellIs" dxfId="121" priority="33" operator="greaterThan">
      <formula>18</formula>
    </cfRule>
    <cfRule type="cellIs" dxfId="120" priority="34" stopIfTrue="1" operator="greaterThan">
      <formula>18</formula>
    </cfRule>
  </conditionalFormatting>
  <conditionalFormatting sqref="I5:I54">
    <cfRule type="cellIs" dxfId="119" priority="31" operator="lessThan">
      <formula>3</formula>
    </cfRule>
    <cfRule type="cellIs" dxfId="118" priority="32" operator="greaterThan">
      <formula>44</formula>
    </cfRule>
  </conditionalFormatting>
  <conditionalFormatting sqref="H5:H54">
    <cfRule type="cellIs" dxfId="117" priority="29" operator="lessThan">
      <formula>4</formula>
    </cfRule>
    <cfRule type="cellIs" dxfId="116" priority="30" operator="lessThan">
      <formula>3</formula>
    </cfRule>
  </conditionalFormatting>
  <conditionalFormatting sqref="E43:E44">
    <cfRule type="cellIs" dxfId="115" priority="28" stopIfTrue="1" operator="lessThan">
      <formula>5</formula>
    </cfRule>
  </conditionalFormatting>
  <conditionalFormatting sqref="E70:E78 E97:E98">
    <cfRule type="cellIs" dxfId="114" priority="27" stopIfTrue="1" operator="lessThan">
      <formula>5</formula>
    </cfRule>
  </conditionalFormatting>
  <conditionalFormatting sqref="F59:F107 E59:E98 E167:F216 E105:E108">
    <cfRule type="cellIs" dxfId="113" priority="26" stopIfTrue="1" operator="lessThanOrEqual">
      <formula>8</formula>
    </cfRule>
  </conditionalFormatting>
  <conditionalFormatting sqref="H182:H216">
    <cfRule type="cellIs" dxfId="112" priority="25" stopIfTrue="1" operator="greaterThanOrEqual">
      <formula>19</formula>
    </cfRule>
  </conditionalFormatting>
  <conditionalFormatting sqref="G59:G108 G113:G162">
    <cfRule type="cellIs" priority="24" stopIfTrue="1" operator="greaterThanOrEqual">
      <formula>9</formula>
    </cfRule>
  </conditionalFormatting>
  <conditionalFormatting sqref="I113:I162">
    <cfRule type="cellIs" dxfId="111" priority="22" operator="greaterThan">
      <formula>44</formula>
    </cfRule>
    <cfRule type="cellIs" dxfId="110" priority="23" stopIfTrue="1" operator="lessThan">
      <formula>4</formula>
    </cfRule>
  </conditionalFormatting>
  <conditionalFormatting sqref="H128:H162">
    <cfRule type="cellIs" dxfId="109" priority="21" stopIfTrue="1" operator="greaterThanOrEqual">
      <formula>19</formula>
    </cfRule>
  </conditionalFormatting>
  <conditionalFormatting sqref="H113:H162">
    <cfRule type="cellIs" dxfId="108" priority="20" stopIfTrue="1" operator="greaterThanOrEqual">
      <formula>14</formula>
    </cfRule>
  </conditionalFormatting>
  <conditionalFormatting sqref="H167:H216">
    <cfRule type="cellIs" dxfId="107" priority="19" stopIfTrue="1" operator="greaterThanOrEqual">
      <formula>14</formula>
    </cfRule>
  </conditionalFormatting>
  <conditionalFormatting sqref="D167:D216 D59:D108">
    <cfRule type="cellIs" dxfId="106" priority="18" stopIfTrue="1" operator="equal">
      <formula>10</formula>
    </cfRule>
  </conditionalFormatting>
  <conditionalFormatting sqref="G167:G216">
    <cfRule type="cellIs" priority="17" stopIfTrue="1" operator="greaterThanOrEqual">
      <formula>8.7</formula>
    </cfRule>
  </conditionalFormatting>
  <conditionalFormatting sqref="D167:D216">
    <cfRule type="dataBar" priority="15">
      <dataBar>
        <cfvo type="min"/>
        <cfvo type="max"/>
        <color theme="0"/>
      </dataBar>
    </cfRule>
    <cfRule type="dataBar" priority="16">
      <dataBar>
        <cfvo type="num" val="10"/>
        <cfvo type="max"/>
        <color rgb="FF638EC6"/>
      </dataBar>
    </cfRule>
  </conditionalFormatting>
  <conditionalFormatting sqref="H113:H162">
    <cfRule type="cellIs" dxfId="105" priority="14" operator="lessThan">
      <formula>4</formula>
    </cfRule>
  </conditionalFormatting>
  <conditionalFormatting sqref="H167:H216">
    <cfRule type="cellIs" dxfId="104" priority="13" operator="lessThan">
      <formula>4</formula>
    </cfRule>
  </conditionalFormatting>
  <conditionalFormatting sqref="I167:I216">
    <cfRule type="cellIs" dxfId="103" priority="11" operator="lessThan">
      <formula>3</formula>
    </cfRule>
    <cfRule type="cellIs" dxfId="102" priority="12" operator="greaterThan">
      <formula>44</formula>
    </cfRule>
  </conditionalFormatting>
  <conditionalFormatting sqref="E124:E132 E151:E152">
    <cfRule type="cellIs" dxfId="101" priority="10" stopIfTrue="1" operator="lessThan">
      <formula>5</formula>
    </cfRule>
  </conditionalFormatting>
  <conditionalFormatting sqref="F113:F161 E113:E152 E159:E162">
    <cfRule type="cellIs" dxfId="100" priority="9" stopIfTrue="1" operator="lessThanOrEqual">
      <formula>8</formula>
    </cfRule>
  </conditionalFormatting>
  <conditionalFormatting sqref="D113:D162">
    <cfRule type="cellIs" dxfId="99" priority="1" operator="lessThan">
      <formula>5</formula>
    </cfRule>
    <cfRule type="cellIs" dxfId="98" priority="8" stopIfTrue="1" operator="equal">
      <formula>10</formula>
    </cfRule>
  </conditionalFormatting>
  <conditionalFormatting sqref="H59:H108">
    <cfRule type="cellIs" dxfId="97" priority="2" operator="lessThan">
      <formula>4</formula>
    </cfRule>
    <cfRule type="cellIs" dxfId="96" priority="5" operator="lessThan">
      <formula>2</formula>
    </cfRule>
    <cfRule type="cellIs" dxfId="95" priority="7" operator="greaterThan">
      <formula>17</formula>
    </cfRule>
  </conditionalFormatting>
  <conditionalFormatting sqref="H25:H54">
    <cfRule type="cellIs" dxfId="94" priority="6" operator="greaterThan">
      <formula>13</formula>
    </cfRule>
  </conditionalFormatting>
  <conditionalFormatting sqref="I59:I108">
    <cfRule type="cellIs" dxfId="93" priority="3" operator="lessThan">
      <formula>4</formula>
    </cfRule>
    <cfRule type="cellIs" dxfId="92" priority="4" operator="greaterThan">
      <formula>45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F5:F43 D37:E44 D167:F216 D59:E80 D90:E98 F59:F97 D113:E134 D144:E152 F113:F151">
      <formula1>10</formula1>
    </dataValidation>
  </dataValidations>
  <pageMargins left="0" right="0" top="0.5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36" workbookViewId="0">
      <selection activeCell="M9" sqref="M9"/>
    </sheetView>
  </sheetViews>
  <sheetFormatPr defaultRowHeight="15" x14ac:dyDescent="0.25"/>
  <cols>
    <col min="1" max="1" width="7.7109375" customWidth="1"/>
    <col min="2" max="2" width="9.140625" customWidth="1"/>
    <col min="3" max="3" width="16.85546875" customWidth="1"/>
    <col min="7" max="7" width="0" hidden="1" customWidth="1"/>
    <col min="8" max="8" width="11.140625" customWidth="1"/>
    <col min="9" max="9" width="9.28515625" customWidth="1"/>
    <col min="10" max="10" width="10.28515625" customWidth="1"/>
  </cols>
  <sheetData>
    <row r="1" spans="1:10" ht="22.5" x14ac:dyDescent="0.3">
      <c r="A1" s="1"/>
      <c r="B1" s="1"/>
      <c r="C1" s="178" t="s">
        <v>100</v>
      </c>
      <c r="D1" s="178"/>
      <c r="E1" s="178"/>
      <c r="F1" s="178"/>
      <c r="G1" s="178"/>
      <c r="H1" s="178"/>
      <c r="I1" s="1"/>
      <c r="J1" s="99"/>
    </row>
    <row r="2" spans="1:10" ht="18" x14ac:dyDescent="0.25">
      <c r="A2" s="4"/>
      <c r="B2" s="4"/>
      <c r="C2" s="134" t="s">
        <v>241</v>
      </c>
      <c r="D2" s="134"/>
      <c r="E2" s="134"/>
      <c r="F2" s="134"/>
      <c r="G2" s="134"/>
      <c r="H2" s="134"/>
      <c r="I2" s="4"/>
      <c r="J2" s="99"/>
    </row>
    <row r="3" spans="1:10" x14ac:dyDescent="0.25">
      <c r="A3" s="172" t="s">
        <v>1</v>
      </c>
      <c r="B3" s="174" t="s">
        <v>2</v>
      </c>
      <c r="C3" s="176" t="s">
        <v>3</v>
      </c>
      <c r="D3" s="179" t="s">
        <v>101</v>
      </c>
      <c r="E3" s="180"/>
      <c r="F3" s="180"/>
      <c r="G3" s="180"/>
      <c r="H3" s="181" t="s">
        <v>102</v>
      </c>
      <c r="I3" s="183" t="s">
        <v>6</v>
      </c>
      <c r="J3" s="183"/>
    </row>
    <row r="4" spans="1:10" x14ac:dyDescent="0.25">
      <c r="A4" s="173"/>
      <c r="B4" s="175"/>
      <c r="C4" s="177"/>
      <c r="D4" s="100" t="s">
        <v>103</v>
      </c>
      <c r="E4" s="100" t="s">
        <v>104</v>
      </c>
      <c r="F4" s="100" t="s">
        <v>105</v>
      </c>
      <c r="G4" s="100" t="s">
        <v>106</v>
      </c>
      <c r="H4" s="182"/>
      <c r="I4" s="101" t="s">
        <v>10</v>
      </c>
      <c r="J4" s="102" t="s">
        <v>11</v>
      </c>
    </row>
    <row r="5" spans="1:10" ht="17.25" x14ac:dyDescent="0.25">
      <c r="A5" s="184" t="s">
        <v>107</v>
      </c>
      <c r="B5" s="8" t="s">
        <v>13</v>
      </c>
      <c r="C5" s="106" t="s">
        <v>35</v>
      </c>
      <c r="D5" s="9">
        <f>[1]W12!G5</f>
        <v>9.5</v>
      </c>
      <c r="E5" s="9">
        <f>[1]W12!G59</f>
        <v>9.8000000000000007</v>
      </c>
      <c r="F5" s="9">
        <f>[1]W12!G113</f>
        <v>9.8000000000000007</v>
      </c>
      <c r="G5" s="9"/>
      <c r="H5" s="11">
        <f t="shared" ref="H5:H54" si="0" xml:space="preserve"> ROUND(AVERAGE(D5:G5),1)</f>
        <v>9.6999999999999993</v>
      </c>
      <c r="I5" s="12">
        <f>RANK(H5,$H$5:$H$24)</f>
        <v>4</v>
      </c>
      <c r="J5" s="12">
        <f t="shared" ref="J5:J54" si="1">RANK(H5,$H$5:$H$54)</f>
        <v>5</v>
      </c>
    </row>
    <row r="6" spans="1:10" ht="17.25" x14ac:dyDescent="0.25">
      <c r="A6" s="184"/>
      <c r="B6" s="13" t="s">
        <v>15</v>
      </c>
      <c r="C6" s="107" t="s">
        <v>70</v>
      </c>
      <c r="D6" s="9">
        <f>[1]W12!G6</f>
        <v>8.3000000000000007</v>
      </c>
      <c r="E6" s="9">
        <f>[1]W12!G60</f>
        <v>9.6999999999999993</v>
      </c>
      <c r="F6" s="9">
        <f>[1]W12!G114</f>
        <v>9.5</v>
      </c>
      <c r="G6" s="9"/>
      <c r="H6" s="11">
        <f t="shared" si="0"/>
        <v>9.1999999999999993</v>
      </c>
      <c r="I6" s="12">
        <f t="shared" ref="I6:I24" si="2">RANK(H6,$H$5:$H$24)</f>
        <v>16</v>
      </c>
      <c r="J6" s="12">
        <f t="shared" si="1"/>
        <v>31</v>
      </c>
    </row>
    <row r="7" spans="1:10" ht="17.25" x14ac:dyDescent="0.25">
      <c r="A7" s="184"/>
      <c r="B7" s="13" t="s">
        <v>17</v>
      </c>
      <c r="C7" s="107" t="s">
        <v>43</v>
      </c>
      <c r="D7" s="9">
        <f>[1]W12!G7</f>
        <v>9.6999999999999993</v>
      </c>
      <c r="E7" s="9">
        <f>[1]W12!G61</f>
        <v>9.5</v>
      </c>
      <c r="F7" s="9">
        <f>[1]W12!G115</f>
        <v>9.8000000000000007</v>
      </c>
      <c r="G7" s="9"/>
      <c r="H7" s="11">
        <f t="shared" si="0"/>
        <v>9.6999999999999993</v>
      </c>
      <c r="I7" s="12">
        <f t="shared" si="2"/>
        <v>4</v>
      </c>
      <c r="J7" s="12">
        <f t="shared" si="1"/>
        <v>5</v>
      </c>
    </row>
    <row r="8" spans="1:10" ht="17.25" x14ac:dyDescent="0.25">
      <c r="A8" s="184"/>
      <c r="B8" s="13" t="s">
        <v>20</v>
      </c>
      <c r="C8" s="107" t="s">
        <v>110</v>
      </c>
      <c r="D8" s="9">
        <f>[1]W12!G8</f>
        <v>10</v>
      </c>
      <c r="E8" s="9">
        <f>[1]W12!G62</f>
        <v>9.1999999999999993</v>
      </c>
      <c r="F8" s="9">
        <f>[1]W12!G116</f>
        <v>9.1999999999999993</v>
      </c>
      <c r="G8" s="9"/>
      <c r="H8" s="11">
        <f t="shared" si="0"/>
        <v>9.5</v>
      </c>
      <c r="I8" s="12">
        <f t="shared" si="2"/>
        <v>10</v>
      </c>
      <c r="J8" s="12">
        <f t="shared" si="1"/>
        <v>14</v>
      </c>
    </row>
    <row r="9" spans="1:10" ht="17.25" x14ac:dyDescent="0.25">
      <c r="A9" s="184"/>
      <c r="B9" s="13" t="s">
        <v>23</v>
      </c>
      <c r="C9" s="107" t="s">
        <v>18</v>
      </c>
      <c r="D9" s="9">
        <f>[1]W12!G9</f>
        <v>9.8000000000000007</v>
      </c>
      <c r="E9" s="9">
        <f>[1]W12!G63</f>
        <v>9.8000000000000007</v>
      </c>
      <c r="F9" s="9">
        <f>[1]W12!G117</f>
        <v>9.3000000000000007</v>
      </c>
      <c r="G9" s="9"/>
      <c r="H9" s="11">
        <f t="shared" si="0"/>
        <v>9.6</v>
      </c>
      <c r="I9" s="12">
        <f t="shared" si="2"/>
        <v>7</v>
      </c>
      <c r="J9" s="12">
        <f t="shared" si="1"/>
        <v>10</v>
      </c>
    </row>
    <row r="10" spans="1:10" ht="17.25" x14ac:dyDescent="0.25">
      <c r="A10" s="184"/>
      <c r="B10" s="13" t="s">
        <v>25</v>
      </c>
      <c r="C10" s="107" t="s">
        <v>79</v>
      </c>
      <c r="D10" s="9">
        <f>[1]W12!G10</f>
        <v>9.5</v>
      </c>
      <c r="E10" s="9">
        <f>[1]W12!G64</f>
        <v>9.6999999999999993</v>
      </c>
      <c r="F10" s="9">
        <f>[1]W12!G118</f>
        <v>10</v>
      </c>
      <c r="G10" s="9"/>
      <c r="H10" s="11">
        <f t="shared" si="0"/>
        <v>9.6999999999999993</v>
      </c>
      <c r="I10" s="12">
        <f t="shared" si="2"/>
        <v>4</v>
      </c>
      <c r="J10" s="12">
        <f t="shared" si="1"/>
        <v>5</v>
      </c>
    </row>
    <row r="11" spans="1:10" ht="17.25" x14ac:dyDescent="0.25">
      <c r="A11" s="184"/>
      <c r="B11" s="13" t="s">
        <v>26</v>
      </c>
      <c r="C11" s="107" t="s">
        <v>38</v>
      </c>
      <c r="D11" s="9">
        <f>[1]W12!G11</f>
        <v>9.6999999999999993</v>
      </c>
      <c r="E11" s="9">
        <f>[1]W12!G65</f>
        <v>10</v>
      </c>
      <c r="F11" s="9">
        <f>[1]W12!G119</f>
        <v>9.8000000000000007</v>
      </c>
      <c r="G11" s="9"/>
      <c r="H11" s="11">
        <f t="shared" si="0"/>
        <v>9.8000000000000007</v>
      </c>
      <c r="I11" s="12">
        <f t="shared" si="2"/>
        <v>1</v>
      </c>
      <c r="J11" s="12">
        <f t="shared" si="1"/>
        <v>1</v>
      </c>
    </row>
    <row r="12" spans="1:10" ht="17.25" x14ac:dyDescent="0.25">
      <c r="A12" s="184"/>
      <c r="B12" s="13" t="s">
        <v>28</v>
      </c>
      <c r="C12" s="107" t="s">
        <v>72</v>
      </c>
      <c r="D12" s="9">
        <f>[1]W12!G12</f>
        <v>10</v>
      </c>
      <c r="E12" s="9">
        <f>[1]W12!G66</f>
        <v>9.6999999999999993</v>
      </c>
      <c r="F12" s="9">
        <f>[1]W12!G120</f>
        <v>8.5</v>
      </c>
      <c r="G12" s="9"/>
      <c r="H12" s="11">
        <f t="shared" si="0"/>
        <v>9.4</v>
      </c>
      <c r="I12" s="12">
        <f t="shared" si="2"/>
        <v>13</v>
      </c>
      <c r="J12" s="12">
        <f t="shared" si="1"/>
        <v>19</v>
      </c>
    </row>
    <row r="13" spans="1:10" ht="17.25" x14ac:dyDescent="0.25">
      <c r="A13" s="184"/>
      <c r="B13" s="13" t="s">
        <v>30</v>
      </c>
      <c r="C13" s="107" t="s">
        <v>33</v>
      </c>
      <c r="D13" s="9">
        <f>[1]W12!G13</f>
        <v>9.5</v>
      </c>
      <c r="E13" s="9">
        <f>[1]W12!G67</f>
        <v>9.5</v>
      </c>
      <c r="F13" s="9">
        <f>[1]W12!G121</f>
        <v>9.6999999999999993</v>
      </c>
      <c r="G13" s="9"/>
      <c r="H13" s="11">
        <f t="shared" si="0"/>
        <v>9.6</v>
      </c>
      <c r="I13" s="12">
        <f t="shared" si="2"/>
        <v>7</v>
      </c>
      <c r="J13" s="12">
        <f t="shared" si="1"/>
        <v>10</v>
      </c>
    </row>
    <row r="14" spans="1:10" ht="17.25" x14ac:dyDescent="0.25">
      <c r="A14" s="184"/>
      <c r="B14" s="13" t="s">
        <v>32</v>
      </c>
      <c r="C14" s="107" t="s">
        <v>78</v>
      </c>
      <c r="D14" s="9">
        <f>[1]W12!G14</f>
        <v>9.6999999999999993</v>
      </c>
      <c r="E14" s="9">
        <f>[1]W12!G68</f>
        <v>9.8000000000000007</v>
      </c>
      <c r="F14" s="9">
        <f>[1]W12!G122</f>
        <v>9.8000000000000007</v>
      </c>
      <c r="G14" s="9"/>
      <c r="H14" s="11">
        <f t="shared" si="0"/>
        <v>9.8000000000000007</v>
      </c>
      <c r="I14" s="12">
        <f t="shared" si="2"/>
        <v>1</v>
      </c>
      <c r="J14" s="12">
        <f t="shared" si="1"/>
        <v>1</v>
      </c>
    </row>
    <row r="15" spans="1:10" ht="17.25" x14ac:dyDescent="0.25">
      <c r="A15" s="184"/>
      <c r="B15" s="13" t="s">
        <v>34</v>
      </c>
      <c r="C15" s="107" t="s">
        <v>111</v>
      </c>
      <c r="D15" s="9">
        <f>[1]W12!G15</f>
        <v>10</v>
      </c>
      <c r="E15" s="9">
        <f>[1]W12!G69</f>
        <v>9.6999999999999993</v>
      </c>
      <c r="F15" s="9">
        <f>[1]W12!G123</f>
        <v>9.6999999999999993</v>
      </c>
      <c r="G15" s="9"/>
      <c r="H15" s="11">
        <f t="shared" si="0"/>
        <v>9.8000000000000007</v>
      </c>
      <c r="I15" s="12">
        <f t="shared" si="2"/>
        <v>1</v>
      </c>
      <c r="J15" s="12">
        <f t="shared" si="1"/>
        <v>1</v>
      </c>
    </row>
    <row r="16" spans="1:10" ht="17.25" x14ac:dyDescent="0.25">
      <c r="A16" s="184"/>
      <c r="B16" s="13" t="s">
        <v>36</v>
      </c>
      <c r="C16" s="107" t="s">
        <v>81</v>
      </c>
      <c r="D16" s="9">
        <f>[1]W12!G16</f>
        <v>9</v>
      </c>
      <c r="E16" s="9">
        <f>[1]W12!G70</f>
        <v>9.5</v>
      </c>
      <c r="F16" s="9">
        <f>[1]W12!G124</f>
        <v>9.6999999999999993</v>
      </c>
      <c r="G16" s="9"/>
      <c r="H16" s="11">
        <f t="shared" si="0"/>
        <v>9.4</v>
      </c>
      <c r="I16" s="12">
        <f t="shared" si="2"/>
        <v>13</v>
      </c>
      <c r="J16" s="12">
        <f t="shared" si="1"/>
        <v>19</v>
      </c>
    </row>
    <row r="17" spans="1:10" ht="17.25" x14ac:dyDescent="0.25">
      <c r="A17" s="184"/>
      <c r="B17" s="13" t="s">
        <v>37</v>
      </c>
      <c r="C17" s="107" t="s">
        <v>112</v>
      </c>
      <c r="D17" s="9">
        <f>[1]W12!G17</f>
        <v>8.6999999999999993</v>
      </c>
      <c r="E17" s="9">
        <f>[1]W12!G71</f>
        <v>8</v>
      </c>
      <c r="F17" s="9">
        <f>[1]W12!G125</f>
        <v>9.3000000000000007</v>
      </c>
      <c r="G17" s="9"/>
      <c r="H17" s="11">
        <f t="shared" si="0"/>
        <v>8.6999999999999993</v>
      </c>
      <c r="I17" s="12">
        <f t="shared" si="2"/>
        <v>19</v>
      </c>
      <c r="J17" s="12">
        <f t="shared" si="1"/>
        <v>48</v>
      </c>
    </row>
    <row r="18" spans="1:10" ht="17.25" x14ac:dyDescent="0.25">
      <c r="A18" s="184"/>
      <c r="B18" s="13" t="s">
        <v>39</v>
      </c>
      <c r="C18" s="107" t="s">
        <v>29</v>
      </c>
      <c r="D18" s="9">
        <f>[1]W12!G18</f>
        <v>9.3000000000000007</v>
      </c>
      <c r="E18" s="9">
        <f>[1]W12!G72</f>
        <v>9.8000000000000007</v>
      </c>
      <c r="F18" s="9">
        <f>[1]W12!G126</f>
        <v>9.6999999999999993</v>
      </c>
      <c r="G18" s="9"/>
      <c r="H18" s="11">
        <f t="shared" si="0"/>
        <v>9.6</v>
      </c>
      <c r="I18" s="12">
        <f t="shared" si="2"/>
        <v>7</v>
      </c>
      <c r="J18" s="12">
        <f t="shared" si="1"/>
        <v>10</v>
      </c>
    </row>
    <row r="19" spans="1:10" ht="17.25" x14ac:dyDescent="0.25">
      <c r="A19" s="184"/>
      <c r="B19" s="13" t="s">
        <v>42</v>
      </c>
      <c r="C19" s="107" t="s">
        <v>40</v>
      </c>
      <c r="D19" s="9">
        <f>[1]W12!G19</f>
        <v>8.1999999999999993</v>
      </c>
      <c r="E19" s="9">
        <f>[1]W12!G73</f>
        <v>8.6999999999999993</v>
      </c>
      <c r="F19" s="9">
        <f>[1]W12!G127</f>
        <v>9.1999999999999993</v>
      </c>
      <c r="G19" s="9"/>
      <c r="H19" s="108">
        <f t="shared" si="0"/>
        <v>8.6999999999999993</v>
      </c>
      <c r="I19" s="12">
        <f t="shared" si="2"/>
        <v>19</v>
      </c>
      <c r="J19" s="21">
        <f t="shared" si="1"/>
        <v>48</v>
      </c>
    </row>
    <row r="20" spans="1:10" ht="17.25" x14ac:dyDescent="0.25">
      <c r="A20" s="184"/>
      <c r="B20" s="13" t="s">
        <v>128</v>
      </c>
      <c r="C20" s="109" t="s">
        <v>85</v>
      </c>
      <c r="D20" s="9">
        <f>[1]W12!G20</f>
        <v>9.5</v>
      </c>
      <c r="E20" s="9">
        <f>[1]W12!G74</f>
        <v>9.1999999999999993</v>
      </c>
      <c r="F20" s="9">
        <f>[1]W12!G128</f>
        <v>9.5</v>
      </c>
      <c r="G20" s="9"/>
      <c r="H20" s="11">
        <f t="shared" si="0"/>
        <v>9.4</v>
      </c>
      <c r="I20" s="12">
        <f t="shared" si="2"/>
        <v>13</v>
      </c>
      <c r="J20" s="20">
        <f t="shared" si="1"/>
        <v>19</v>
      </c>
    </row>
    <row r="21" spans="1:10" ht="17.25" x14ac:dyDescent="0.25">
      <c r="A21" s="184"/>
      <c r="B21" s="13" t="s">
        <v>129</v>
      </c>
      <c r="C21" s="107" t="s">
        <v>86</v>
      </c>
      <c r="D21" s="9">
        <f>[1]W12!G21</f>
        <v>9.8000000000000007</v>
      </c>
      <c r="E21" s="9">
        <f>[1]W12!G75</f>
        <v>9.3000000000000007</v>
      </c>
      <c r="F21" s="9">
        <f>[1]W12!G129</f>
        <v>9.5</v>
      </c>
      <c r="G21" s="9"/>
      <c r="H21" s="11">
        <f t="shared" si="0"/>
        <v>9.5</v>
      </c>
      <c r="I21" s="12">
        <f t="shared" si="2"/>
        <v>10</v>
      </c>
      <c r="J21" s="21">
        <f t="shared" si="1"/>
        <v>14</v>
      </c>
    </row>
    <row r="22" spans="1:10" ht="17.25" x14ac:dyDescent="0.25">
      <c r="A22" s="184"/>
      <c r="B22" s="13" t="s">
        <v>130</v>
      </c>
      <c r="C22" s="107" t="s">
        <v>113</v>
      </c>
      <c r="D22" s="9">
        <f>[1]W12!G22</f>
        <v>8.8000000000000007</v>
      </c>
      <c r="E22" s="9">
        <f>[1]W12!G76</f>
        <v>9.8000000000000007</v>
      </c>
      <c r="F22" s="9">
        <f>[1]W12!G130</f>
        <v>8.8000000000000007</v>
      </c>
      <c r="G22" s="9"/>
      <c r="H22" s="11">
        <f t="shared" si="0"/>
        <v>9.1</v>
      </c>
      <c r="I22" s="12">
        <f t="shared" si="2"/>
        <v>18</v>
      </c>
      <c r="J22" s="21">
        <f t="shared" si="1"/>
        <v>38</v>
      </c>
    </row>
    <row r="23" spans="1:10" ht="17.25" x14ac:dyDescent="0.25">
      <c r="A23" s="184"/>
      <c r="B23" s="13" t="s">
        <v>131</v>
      </c>
      <c r="C23" s="107" t="s">
        <v>114</v>
      </c>
      <c r="D23" s="9">
        <f>[1]W12!G23</f>
        <v>9.5</v>
      </c>
      <c r="E23" s="9">
        <f>[1]W12!G77</f>
        <v>9.8000000000000007</v>
      </c>
      <c r="F23" s="9">
        <f>[1]W12!G131</f>
        <v>9.1999999999999993</v>
      </c>
      <c r="G23" s="9"/>
      <c r="H23" s="11">
        <f t="shared" si="0"/>
        <v>9.5</v>
      </c>
      <c r="I23" s="12">
        <f t="shared" si="2"/>
        <v>10</v>
      </c>
      <c r="J23" s="21">
        <f t="shared" si="1"/>
        <v>14</v>
      </c>
    </row>
    <row r="24" spans="1:10" ht="18" thickBot="1" x14ac:dyDescent="0.3">
      <c r="A24" s="184"/>
      <c r="B24" s="72" t="s">
        <v>132</v>
      </c>
      <c r="C24" s="110" t="s">
        <v>49</v>
      </c>
      <c r="D24" s="37">
        <f>[1]W12!G24</f>
        <v>9.6999999999999993</v>
      </c>
      <c r="E24" s="37">
        <f>[1]W12!G78</f>
        <v>9.1999999999999993</v>
      </c>
      <c r="F24" s="37">
        <f>[1]W12!G132</f>
        <v>8.6999999999999993</v>
      </c>
      <c r="G24" s="37"/>
      <c r="H24" s="38">
        <f t="shared" si="0"/>
        <v>9.1999999999999993</v>
      </c>
      <c r="I24" s="39">
        <f t="shared" si="2"/>
        <v>16</v>
      </c>
      <c r="J24" s="39">
        <f t="shared" si="1"/>
        <v>31</v>
      </c>
    </row>
    <row r="25" spans="1:10" ht="17.25" x14ac:dyDescent="0.25">
      <c r="A25" s="184"/>
      <c r="B25" s="22" t="s">
        <v>133</v>
      </c>
      <c r="C25" s="23" t="s">
        <v>115</v>
      </c>
      <c r="D25" s="9">
        <f>[1]W12!G25</f>
        <v>9.8000000000000007</v>
      </c>
      <c r="E25" s="9">
        <f>[1]W12!G79</f>
        <v>9.6999999999999993</v>
      </c>
      <c r="F25" s="9">
        <f>[1]W12!G133</f>
        <v>9.5</v>
      </c>
      <c r="G25" s="9"/>
      <c r="H25" s="11">
        <f t="shared" si="0"/>
        <v>9.6999999999999993</v>
      </c>
      <c r="I25" s="12">
        <f>RANK(H25,$H$25:$H$39)</f>
        <v>2</v>
      </c>
      <c r="J25" s="12">
        <f t="shared" si="1"/>
        <v>5</v>
      </c>
    </row>
    <row r="26" spans="1:10" ht="17.25" x14ac:dyDescent="0.25">
      <c r="A26" s="184"/>
      <c r="B26" s="24" t="s">
        <v>134</v>
      </c>
      <c r="C26" s="25" t="s">
        <v>21</v>
      </c>
      <c r="D26" s="9">
        <f>[1]W12!G26</f>
        <v>9.1999999999999993</v>
      </c>
      <c r="E26" s="9">
        <f>[1]W12!G80</f>
        <v>9.3000000000000007</v>
      </c>
      <c r="F26" s="9">
        <f>[1]W12!G134</f>
        <v>9.1999999999999993</v>
      </c>
      <c r="G26" s="9"/>
      <c r="H26" s="11">
        <f t="shared" si="0"/>
        <v>9.1999999999999993</v>
      </c>
      <c r="I26" s="12">
        <f t="shared" ref="I26:I39" si="3">RANK(H26,$H$25:$H$39)</f>
        <v>9</v>
      </c>
      <c r="J26" s="12">
        <f t="shared" si="1"/>
        <v>31</v>
      </c>
    </row>
    <row r="27" spans="1:10" ht="17.25" x14ac:dyDescent="0.25">
      <c r="A27" s="184"/>
      <c r="B27" s="24" t="s">
        <v>135</v>
      </c>
      <c r="C27" s="26" t="s">
        <v>44</v>
      </c>
      <c r="D27" s="9">
        <f>[1]W12!G27</f>
        <v>9.3000000000000007</v>
      </c>
      <c r="E27" s="9">
        <f>[1]W12!G81</f>
        <v>9.6999999999999993</v>
      </c>
      <c r="F27" s="9">
        <f>[1]W12!G135</f>
        <v>9.5</v>
      </c>
      <c r="G27" s="9"/>
      <c r="H27" s="11">
        <f t="shared" si="0"/>
        <v>9.5</v>
      </c>
      <c r="I27" s="12">
        <f t="shared" si="3"/>
        <v>4</v>
      </c>
      <c r="J27" s="12">
        <f t="shared" si="1"/>
        <v>14</v>
      </c>
    </row>
    <row r="28" spans="1:10" ht="17.25" x14ac:dyDescent="0.25">
      <c r="A28" s="184"/>
      <c r="B28" s="24" t="s">
        <v>136</v>
      </c>
      <c r="C28" s="26" t="s">
        <v>66</v>
      </c>
      <c r="D28" s="9">
        <f>[1]W12!G28</f>
        <v>9.3000000000000007</v>
      </c>
      <c r="E28" s="9">
        <f>[1]W12!G82</f>
        <v>9.3000000000000007</v>
      </c>
      <c r="F28" s="9">
        <f>[1]W12!G136</f>
        <v>9.1999999999999993</v>
      </c>
      <c r="G28" s="9"/>
      <c r="H28" s="11">
        <f t="shared" si="0"/>
        <v>9.3000000000000007</v>
      </c>
      <c r="I28" s="12">
        <f t="shared" si="3"/>
        <v>6</v>
      </c>
      <c r="J28" s="12">
        <f t="shared" si="1"/>
        <v>23</v>
      </c>
    </row>
    <row r="29" spans="1:10" ht="18" thickBot="1" x14ac:dyDescent="0.3">
      <c r="A29" s="185"/>
      <c r="B29" s="35" t="s">
        <v>137</v>
      </c>
      <c r="C29" s="36" t="s">
        <v>116</v>
      </c>
      <c r="D29" s="37">
        <f>[1]W12!G29</f>
        <v>9</v>
      </c>
      <c r="E29" s="37">
        <f>[1]W12!G83</f>
        <v>9.8000000000000007</v>
      </c>
      <c r="F29" s="37">
        <f>[1]W12!G137</f>
        <v>8.8000000000000007</v>
      </c>
      <c r="G29" s="37"/>
      <c r="H29" s="38">
        <f t="shared" si="0"/>
        <v>9.1999999999999993</v>
      </c>
      <c r="I29" s="39">
        <f t="shared" si="3"/>
        <v>9</v>
      </c>
      <c r="J29" s="39">
        <f t="shared" si="1"/>
        <v>31</v>
      </c>
    </row>
    <row r="30" spans="1:10" ht="17.25" x14ac:dyDescent="0.25">
      <c r="A30" s="169" t="s">
        <v>63</v>
      </c>
      <c r="B30" s="41" t="s">
        <v>48</v>
      </c>
      <c r="C30" s="42" t="s">
        <v>117</v>
      </c>
      <c r="D30" s="43">
        <f>[1]W12!G30</f>
        <v>8.3000000000000007</v>
      </c>
      <c r="E30" s="43">
        <f>[1]W12!G84</f>
        <v>9.6999999999999993</v>
      </c>
      <c r="F30" s="43">
        <f>[1]W12!G138</f>
        <v>8.6999999999999993</v>
      </c>
      <c r="G30" s="43"/>
      <c r="H30" s="130">
        <f t="shared" si="0"/>
        <v>8.9</v>
      </c>
      <c r="I30" s="44">
        <f t="shared" si="3"/>
        <v>15</v>
      </c>
      <c r="J30" s="44">
        <f t="shared" si="1"/>
        <v>44</v>
      </c>
    </row>
    <row r="31" spans="1:10" ht="17.25" x14ac:dyDescent="0.25">
      <c r="A31" s="170"/>
      <c r="B31" s="24" t="s">
        <v>52</v>
      </c>
      <c r="C31" s="25" t="s">
        <v>118</v>
      </c>
      <c r="D31" s="9">
        <f>[1]W12!G31</f>
        <v>9.6999999999999993</v>
      </c>
      <c r="E31" s="9">
        <f>[1]W12!G85</f>
        <v>9.8000000000000007</v>
      </c>
      <c r="F31" s="9">
        <f>[1]W12!G139</f>
        <v>9.5</v>
      </c>
      <c r="G31" s="9"/>
      <c r="H31" s="11">
        <f t="shared" si="0"/>
        <v>9.6999999999999993</v>
      </c>
      <c r="I31" s="12">
        <f t="shared" si="3"/>
        <v>2</v>
      </c>
      <c r="J31" s="12">
        <f t="shared" si="1"/>
        <v>5</v>
      </c>
    </row>
    <row r="32" spans="1:10" ht="17.25" x14ac:dyDescent="0.25">
      <c r="A32" s="170"/>
      <c r="B32" s="24" t="s">
        <v>59</v>
      </c>
      <c r="C32" s="26" t="s">
        <v>119</v>
      </c>
      <c r="D32" s="9">
        <f>[1]W12!G32</f>
        <v>9.3000000000000007</v>
      </c>
      <c r="E32" s="9">
        <f>[1]W12!G86</f>
        <v>9.8000000000000007</v>
      </c>
      <c r="F32" s="9">
        <f>[1]W12!G140</f>
        <v>8.6999999999999993</v>
      </c>
      <c r="G32" s="9"/>
      <c r="H32" s="11">
        <f t="shared" si="0"/>
        <v>9.3000000000000007</v>
      </c>
      <c r="I32" s="12">
        <f t="shared" si="3"/>
        <v>6</v>
      </c>
      <c r="J32" s="12">
        <f t="shared" si="1"/>
        <v>23</v>
      </c>
    </row>
    <row r="33" spans="1:10" ht="17.25" x14ac:dyDescent="0.25">
      <c r="A33" s="170"/>
      <c r="B33" s="24" t="s">
        <v>138</v>
      </c>
      <c r="C33" s="26" t="s">
        <v>45</v>
      </c>
      <c r="D33" s="9">
        <f>[1]W12!G33</f>
        <v>9.3000000000000007</v>
      </c>
      <c r="E33" s="9">
        <f>[1]W12!G87</f>
        <v>8</v>
      </c>
      <c r="F33" s="9">
        <f>[1]W12!G141</f>
        <v>9.6999999999999993</v>
      </c>
      <c r="G33" s="9"/>
      <c r="H33" s="11">
        <f t="shared" si="0"/>
        <v>9</v>
      </c>
      <c r="I33" s="12">
        <f t="shared" si="3"/>
        <v>14</v>
      </c>
      <c r="J33" s="12">
        <f t="shared" si="1"/>
        <v>42</v>
      </c>
    </row>
    <row r="34" spans="1:10" ht="17.25" x14ac:dyDescent="0.25">
      <c r="A34" s="170"/>
      <c r="B34" s="24" t="s">
        <v>139</v>
      </c>
      <c r="C34" s="111" t="s">
        <v>65</v>
      </c>
      <c r="D34" s="9">
        <f>[1]W12!G34</f>
        <v>8.6999999999999993</v>
      </c>
      <c r="E34" s="9">
        <f>[1]W12!G88</f>
        <v>9.8000000000000007</v>
      </c>
      <c r="F34" s="9">
        <f>[1]W12!G142</f>
        <v>9.6999999999999993</v>
      </c>
      <c r="G34" s="9"/>
      <c r="H34" s="108">
        <f t="shared" si="0"/>
        <v>9.4</v>
      </c>
      <c r="I34" s="12">
        <f t="shared" si="3"/>
        <v>5</v>
      </c>
      <c r="J34" s="21">
        <f t="shared" si="1"/>
        <v>19</v>
      </c>
    </row>
    <row r="35" spans="1:10" ht="17.25" x14ac:dyDescent="0.25">
      <c r="A35" s="170"/>
      <c r="B35" s="24" t="s">
        <v>140</v>
      </c>
      <c r="C35" s="26" t="s">
        <v>120</v>
      </c>
      <c r="D35" s="9">
        <f>[1]W12!G35</f>
        <v>9</v>
      </c>
      <c r="E35" s="9">
        <f>[1]W12!G89</f>
        <v>9</v>
      </c>
      <c r="F35" s="9">
        <f>[1]W12!G143</f>
        <v>9.3000000000000007</v>
      </c>
      <c r="G35" s="9"/>
      <c r="H35" s="11">
        <f t="shared" si="0"/>
        <v>9.1</v>
      </c>
      <c r="I35" s="12">
        <f t="shared" si="3"/>
        <v>13</v>
      </c>
      <c r="J35" s="12">
        <f t="shared" si="1"/>
        <v>38</v>
      </c>
    </row>
    <row r="36" spans="1:10" ht="17.25" x14ac:dyDescent="0.25">
      <c r="A36" s="170"/>
      <c r="B36" s="24" t="s">
        <v>141</v>
      </c>
      <c r="C36" s="25" t="s">
        <v>67</v>
      </c>
      <c r="D36" s="9">
        <f>[1]W12!G36</f>
        <v>9.1999999999999993</v>
      </c>
      <c r="E36" s="9">
        <f>[1]W12!G90</f>
        <v>8.6999999999999993</v>
      </c>
      <c r="F36" s="9">
        <f>[1]W12!G144</f>
        <v>9.6999999999999993</v>
      </c>
      <c r="G36" s="9"/>
      <c r="H36" s="11">
        <f t="shared" si="0"/>
        <v>9.1999999999999993</v>
      </c>
      <c r="I36" s="12">
        <f t="shared" si="3"/>
        <v>9</v>
      </c>
      <c r="J36" s="12">
        <f t="shared" si="1"/>
        <v>31</v>
      </c>
    </row>
    <row r="37" spans="1:10" ht="17.25" x14ac:dyDescent="0.25">
      <c r="A37" s="170"/>
      <c r="B37" s="24" t="s">
        <v>142</v>
      </c>
      <c r="C37" s="26" t="s">
        <v>121</v>
      </c>
      <c r="D37" s="9">
        <f>[1]W12!G37</f>
        <v>9.8000000000000007</v>
      </c>
      <c r="E37" s="9">
        <f>[1]W12!G91</f>
        <v>9.1999999999999993</v>
      </c>
      <c r="F37" s="9">
        <f>[1]W12!G145</f>
        <v>8.6999999999999993</v>
      </c>
      <c r="G37" s="9"/>
      <c r="H37" s="11">
        <f t="shared" si="0"/>
        <v>9.1999999999999993</v>
      </c>
      <c r="I37" s="12">
        <f t="shared" si="3"/>
        <v>9</v>
      </c>
      <c r="J37" s="12">
        <f t="shared" si="1"/>
        <v>31</v>
      </c>
    </row>
    <row r="38" spans="1:10" ht="17.25" x14ac:dyDescent="0.25">
      <c r="A38" s="170"/>
      <c r="B38" s="24" t="s">
        <v>143</v>
      </c>
      <c r="C38" s="26" t="s">
        <v>46</v>
      </c>
      <c r="D38" s="9">
        <f>[1]W12!G38</f>
        <v>9</v>
      </c>
      <c r="E38" s="9">
        <f>[1]W12!G92</f>
        <v>9.5</v>
      </c>
      <c r="F38" s="9">
        <f>[1]W12!G146</f>
        <v>9.5</v>
      </c>
      <c r="G38" s="9"/>
      <c r="H38" s="11">
        <f t="shared" si="0"/>
        <v>9.3000000000000007</v>
      </c>
      <c r="I38" s="12">
        <f t="shared" si="3"/>
        <v>6</v>
      </c>
      <c r="J38" s="12">
        <f t="shared" si="1"/>
        <v>23</v>
      </c>
    </row>
    <row r="39" spans="1:10" ht="18" thickBot="1" x14ac:dyDescent="0.3">
      <c r="A39" s="170"/>
      <c r="B39" s="35" t="s">
        <v>144</v>
      </c>
      <c r="C39" s="36" t="s">
        <v>122</v>
      </c>
      <c r="D39" s="37">
        <f>[1]W12!G39</f>
        <v>9.8000000000000007</v>
      </c>
      <c r="E39" s="37">
        <f>[1]W12!G93</f>
        <v>9.8000000000000007</v>
      </c>
      <c r="F39" s="37">
        <f>[1]W12!G147</f>
        <v>9.6999999999999993</v>
      </c>
      <c r="G39" s="37"/>
      <c r="H39" s="38">
        <f t="shared" si="0"/>
        <v>9.8000000000000007</v>
      </c>
      <c r="I39" s="39">
        <f t="shared" si="3"/>
        <v>1</v>
      </c>
      <c r="J39" s="39">
        <f t="shared" si="1"/>
        <v>1</v>
      </c>
    </row>
    <row r="40" spans="1:10" ht="17.25" x14ac:dyDescent="0.25">
      <c r="A40" s="170"/>
      <c r="B40" s="54" t="s">
        <v>69</v>
      </c>
      <c r="C40" s="112" t="s">
        <v>14</v>
      </c>
      <c r="D40" s="9">
        <f>[1]W12!G40</f>
        <v>8.6999999999999993</v>
      </c>
      <c r="E40" s="9">
        <f>[1]W12!G94</f>
        <v>8.6999999999999993</v>
      </c>
      <c r="F40" s="9">
        <f>[1]W12!G148</f>
        <v>10</v>
      </c>
      <c r="G40" s="9"/>
      <c r="H40" s="11">
        <f t="shared" si="0"/>
        <v>9.1</v>
      </c>
      <c r="I40" s="12">
        <f>RANK(H40,$H$40:$H$54)</f>
        <v>9</v>
      </c>
      <c r="J40" s="12">
        <f t="shared" si="1"/>
        <v>38</v>
      </c>
    </row>
    <row r="41" spans="1:10" ht="17.25" x14ac:dyDescent="0.25">
      <c r="A41" s="170"/>
      <c r="B41" s="55" t="s">
        <v>145</v>
      </c>
      <c r="C41" s="113" t="s">
        <v>123</v>
      </c>
      <c r="D41" s="9">
        <f>[1]W12!G41</f>
        <v>8.8000000000000007</v>
      </c>
      <c r="E41" s="9">
        <f>[1]W12!G95</f>
        <v>9</v>
      </c>
      <c r="F41" s="9">
        <f>[1]W12!G149</f>
        <v>9.8000000000000007</v>
      </c>
      <c r="G41" s="9"/>
      <c r="H41" s="11">
        <f t="shared" si="0"/>
        <v>9.1999999999999993</v>
      </c>
      <c r="I41" s="12">
        <f t="shared" ref="I41:I54" si="4">RANK(H41,$H$40:$H$54)</f>
        <v>8</v>
      </c>
      <c r="J41" s="12">
        <f t="shared" si="1"/>
        <v>31</v>
      </c>
    </row>
    <row r="42" spans="1:10" ht="17.25" x14ac:dyDescent="0.25">
      <c r="A42" s="170"/>
      <c r="B42" s="55" t="s">
        <v>146</v>
      </c>
      <c r="C42" s="113" t="s">
        <v>73</v>
      </c>
      <c r="D42" s="9">
        <f>[1]W12!G42</f>
        <v>9.1999999999999993</v>
      </c>
      <c r="E42" s="9">
        <f>[1]W12!G96</f>
        <v>9.5</v>
      </c>
      <c r="F42" s="9">
        <f>[1]W12!G150</f>
        <v>9.3000000000000007</v>
      </c>
      <c r="G42" s="9"/>
      <c r="H42" s="11">
        <f t="shared" si="0"/>
        <v>9.3000000000000007</v>
      </c>
      <c r="I42" s="12">
        <f t="shared" si="4"/>
        <v>3</v>
      </c>
      <c r="J42" s="12">
        <f t="shared" si="1"/>
        <v>23</v>
      </c>
    </row>
    <row r="43" spans="1:10" ht="17.25" x14ac:dyDescent="0.25">
      <c r="A43" s="170"/>
      <c r="B43" s="55" t="s">
        <v>147</v>
      </c>
      <c r="C43" s="114" t="s">
        <v>47</v>
      </c>
      <c r="D43" s="9">
        <f>[1]W12!G43</f>
        <v>8.8000000000000007</v>
      </c>
      <c r="E43" s="9">
        <f>[1]W12!G97</f>
        <v>9.6999999999999993</v>
      </c>
      <c r="F43" s="9">
        <f>[1]W12!G151</f>
        <v>9.3000000000000007</v>
      </c>
      <c r="G43" s="9"/>
      <c r="H43" s="11">
        <f t="shared" si="0"/>
        <v>9.3000000000000007</v>
      </c>
      <c r="I43" s="12">
        <f t="shared" si="4"/>
        <v>3</v>
      </c>
      <c r="J43" s="12">
        <f t="shared" si="1"/>
        <v>23</v>
      </c>
    </row>
    <row r="44" spans="1:10" ht="17.25" x14ac:dyDescent="0.25">
      <c r="A44" s="170"/>
      <c r="B44" s="55" t="s">
        <v>148</v>
      </c>
      <c r="C44" s="113" t="s">
        <v>75</v>
      </c>
      <c r="D44" s="9">
        <f>[1]W12!G44</f>
        <v>8.6999999999999993</v>
      </c>
      <c r="E44" s="9">
        <f>[1]W12!G98</f>
        <v>8.3000000000000007</v>
      </c>
      <c r="F44" s="9">
        <f>[1]W12!G152</f>
        <v>10</v>
      </c>
      <c r="G44" s="9"/>
      <c r="H44" s="11">
        <f t="shared" si="0"/>
        <v>9</v>
      </c>
      <c r="I44" s="12">
        <f t="shared" si="4"/>
        <v>11</v>
      </c>
      <c r="J44" s="12">
        <f t="shared" si="1"/>
        <v>42</v>
      </c>
    </row>
    <row r="45" spans="1:10" ht="17.25" x14ac:dyDescent="0.25">
      <c r="A45" s="170"/>
      <c r="B45" s="55" t="s">
        <v>149</v>
      </c>
      <c r="C45" s="113" t="s">
        <v>71</v>
      </c>
      <c r="D45" s="9">
        <f>[1]W12!G45</f>
        <v>9</v>
      </c>
      <c r="E45" s="9">
        <f>[1]W12!G99</f>
        <v>9.6999999999999993</v>
      </c>
      <c r="F45" s="9">
        <f>[1]W12!G153</f>
        <v>9.3000000000000007</v>
      </c>
      <c r="G45" s="9"/>
      <c r="H45" s="11">
        <f t="shared" si="0"/>
        <v>9.3000000000000007</v>
      </c>
      <c r="I45" s="12">
        <f t="shared" si="4"/>
        <v>3</v>
      </c>
      <c r="J45" s="12">
        <f t="shared" si="1"/>
        <v>23</v>
      </c>
    </row>
    <row r="46" spans="1:10" ht="17.25" x14ac:dyDescent="0.25">
      <c r="A46" s="170"/>
      <c r="B46" s="55" t="s">
        <v>150</v>
      </c>
      <c r="C46" s="113" t="s">
        <v>83</v>
      </c>
      <c r="D46" s="9">
        <f>[1]W12!G46</f>
        <v>8.5</v>
      </c>
      <c r="E46" s="9">
        <f>[1]W12!G100</f>
        <v>9</v>
      </c>
      <c r="F46" s="9">
        <f>[1]W12!G154</f>
        <v>9</v>
      </c>
      <c r="G46" s="9"/>
      <c r="H46" s="11">
        <f t="shared" si="0"/>
        <v>8.8000000000000007</v>
      </c>
      <c r="I46" s="12">
        <f t="shared" si="4"/>
        <v>13</v>
      </c>
      <c r="J46" s="12">
        <f t="shared" si="1"/>
        <v>46</v>
      </c>
    </row>
    <row r="47" spans="1:10" ht="17.25" x14ac:dyDescent="0.25">
      <c r="A47" s="170"/>
      <c r="B47" s="55" t="s">
        <v>151</v>
      </c>
      <c r="C47" s="113" t="s">
        <v>124</v>
      </c>
      <c r="D47" s="9">
        <f>[1]W12!G47</f>
        <v>9.1999999999999993</v>
      </c>
      <c r="E47" s="9">
        <f>[1]W12!G101</f>
        <v>9</v>
      </c>
      <c r="F47" s="9">
        <f>[1]W12!G155</f>
        <v>9.6999999999999993</v>
      </c>
      <c r="G47" s="9"/>
      <c r="H47" s="11">
        <f t="shared" si="0"/>
        <v>9.3000000000000007</v>
      </c>
      <c r="I47" s="12">
        <f t="shared" si="4"/>
        <v>3</v>
      </c>
      <c r="J47" s="12">
        <f t="shared" si="1"/>
        <v>23</v>
      </c>
    </row>
    <row r="48" spans="1:10" ht="17.25" x14ac:dyDescent="0.25">
      <c r="A48" s="170"/>
      <c r="B48" s="55" t="s">
        <v>152</v>
      </c>
      <c r="C48" s="115" t="s">
        <v>31</v>
      </c>
      <c r="D48" s="9">
        <f>[1]W12!G48</f>
        <v>8.8000000000000007</v>
      </c>
      <c r="E48" s="9">
        <f>[1]W12!G102</f>
        <v>9.1999999999999993</v>
      </c>
      <c r="F48" s="9">
        <f>[1]W12!G156</f>
        <v>9.1999999999999993</v>
      </c>
      <c r="G48" s="9"/>
      <c r="H48" s="11">
        <f t="shared" si="0"/>
        <v>9.1</v>
      </c>
      <c r="I48" s="12">
        <f t="shared" si="4"/>
        <v>9</v>
      </c>
      <c r="J48" s="12">
        <f t="shared" si="1"/>
        <v>38</v>
      </c>
    </row>
    <row r="49" spans="1:10" ht="17.25" x14ac:dyDescent="0.25">
      <c r="A49" s="170"/>
      <c r="B49" s="55" t="s">
        <v>153</v>
      </c>
      <c r="C49" s="113" t="s">
        <v>76</v>
      </c>
      <c r="D49" s="9">
        <f>[1]W12!G49</f>
        <v>9.5</v>
      </c>
      <c r="E49" s="9">
        <f>[1]W12!G103</f>
        <v>9.5</v>
      </c>
      <c r="F49" s="9">
        <f>[1]W12!G157</f>
        <v>9.5</v>
      </c>
      <c r="G49" s="9"/>
      <c r="H49" s="11">
        <f t="shared" si="0"/>
        <v>9.5</v>
      </c>
      <c r="I49" s="12">
        <f t="shared" si="4"/>
        <v>2</v>
      </c>
      <c r="J49" s="12">
        <f t="shared" si="1"/>
        <v>14</v>
      </c>
    </row>
    <row r="50" spans="1:10" ht="17.25" x14ac:dyDescent="0.25">
      <c r="A50" s="170"/>
      <c r="B50" s="55" t="s">
        <v>154</v>
      </c>
      <c r="C50" s="113" t="s">
        <v>125</v>
      </c>
      <c r="D50" s="9">
        <f>[1]W12!G50</f>
        <v>9.3000000000000007</v>
      </c>
      <c r="E50" s="9">
        <f>[1]W12!G104</f>
        <v>9.3000000000000007</v>
      </c>
      <c r="F50" s="9">
        <f>[1]W12!G158</f>
        <v>8</v>
      </c>
      <c r="G50" s="9"/>
      <c r="H50" s="11">
        <f t="shared" si="0"/>
        <v>8.9</v>
      </c>
      <c r="I50" s="12">
        <f t="shared" si="4"/>
        <v>12</v>
      </c>
      <c r="J50" s="12">
        <f t="shared" si="1"/>
        <v>44</v>
      </c>
    </row>
    <row r="51" spans="1:10" ht="17.25" x14ac:dyDescent="0.25">
      <c r="A51" s="170"/>
      <c r="B51" s="55" t="s">
        <v>155</v>
      </c>
      <c r="C51" s="116" t="s">
        <v>126</v>
      </c>
      <c r="D51" s="9">
        <f>[1]W12!G51</f>
        <v>9</v>
      </c>
      <c r="E51" s="9">
        <f>[1]W12!G105</f>
        <v>8</v>
      </c>
      <c r="F51" s="9">
        <f>[1]W12!G159</f>
        <v>8.6999999999999993</v>
      </c>
      <c r="G51" s="9"/>
      <c r="H51" s="11">
        <f t="shared" si="0"/>
        <v>8.6</v>
      </c>
      <c r="I51" s="12">
        <f t="shared" si="4"/>
        <v>15</v>
      </c>
      <c r="J51" s="12">
        <f t="shared" si="1"/>
        <v>50</v>
      </c>
    </row>
    <row r="52" spans="1:10" ht="17.25" x14ac:dyDescent="0.25">
      <c r="A52" s="170"/>
      <c r="B52" s="55" t="s">
        <v>156</v>
      </c>
      <c r="C52" s="113" t="s">
        <v>127</v>
      </c>
      <c r="D52" s="9">
        <f>[1]W12!G52</f>
        <v>9.5</v>
      </c>
      <c r="E52" s="9">
        <f>[1]W12!G106</f>
        <v>9.5</v>
      </c>
      <c r="F52" s="9">
        <f>[1]W12!G160</f>
        <v>8.8000000000000007</v>
      </c>
      <c r="G52" s="9"/>
      <c r="H52" s="11">
        <f t="shared" si="0"/>
        <v>9.3000000000000007</v>
      </c>
      <c r="I52" s="12">
        <f t="shared" si="4"/>
        <v>3</v>
      </c>
      <c r="J52" s="12">
        <f t="shared" si="1"/>
        <v>23</v>
      </c>
    </row>
    <row r="53" spans="1:10" ht="17.25" x14ac:dyDescent="0.25">
      <c r="A53" s="170"/>
      <c r="B53" s="55" t="s">
        <v>157</v>
      </c>
      <c r="C53" s="113" t="s">
        <v>80</v>
      </c>
      <c r="D53" s="9">
        <f>[1]W12!G53</f>
        <v>9.3000000000000007</v>
      </c>
      <c r="E53" s="9">
        <f>[1]W12!G107</f>
        <v>9.6999999999999993</v>
      </c>
      <c r="F53" s="9">
        <f>[1]W12!G161</f>
        <v>9.8000000000000007</v>
      </c>
      <c r="G53" s="9"/>
      <c r="H53" s="11">
        <f t="shared" si="0"/>
        <v>9.6</v>
      </c>
      <c r="I53" s="12">
        <f t="shared" si="4"/>
        <v>1</v>
      </c>
      <c r="J53" s="12">
        <f t="shared" si="1"/>
        <v>10</v>
      </c>
    </row>
    <row r="54" spans="1:10" ht="17.25" x14ac:dyDescent="0.25">
      <c r="A54" s="171"/>
      <c r="B54" s="131" t="s">
        <v>158</v>
      </c>
      <c r="C54" s="132" t="s">
        <v>82</v>
      </c>
      <c r="D54" s="16">
        <f>[1]W12!G54</f>
        <v>9</v>
      </c>
      <c r="E54" s="16">
        <f>[1]W12!G108</f>
        <v>8.5</v>
      </c>
      <c r="F54" s="16">
        <f>[1]W12!G162</f>
        <v>9</v>
      </c>
      <c r="G54" s="16"/>
      <c r="H54" s="17">
        <f t="shared" si="0"/>
        <v>8.8000000000000007</v>
      </c>
      <c r="I54" s="18">
        <f t="shared" si="4"/>
        <v>13</v>
      </c>
      <c r="J54" s="18">
        <f t="shared" si="1"/>
        <v>46</v>
      </c>
    </row>
  </sheetData>
  <mergeCells count="10">
    <mergeCell ref="I3:J3"/>
    <mergeCell ref="A5:A29"/>
    <mergeCell ref="A30:A54"/>
    <mergeCell ref="C1:H1"/>
    <mergeCell ref="C2:H2"/>
    <mergeCell ref="A3:A4"/>
    <mergeCell ref="B3:B4"/>
    <mergeCell ref="C3:C4"/>
    <mergeCell ref="D3:G3"/>
    <mergeCell ref="H3:H4"/>
  </mergeCells>
  <conditionalFormatting sqref="E5:G54">
    <cfRule type="cellIs" dxfId="68" priority="23" stopIfTrue="1" operator="lessThanOrEqual">
      <formula>8</formula>
    </cfRule>
  </conditionalFormatting>
  <conditionalFormatting sqref="H5:H54">
    <cfRule type="cellIs" dxfId="67" priority="22" stopIfTrue="1" operator="lessThan">
      <formula>7.5</formula>
    </cfRule>
  </conditionalFormatting>
  <conditionalFormatting sqref="I5:I54">
    <cfRule type="cellIs" dxfId="66" priority="21" stopIfTrue="1" operator="greaterThanOrEqual">
      <formula>19</formula>
    </cfRule>
  </conditionalFormatting>
  <conditionalFormatting sqref="I40:I54">
    <cfRule type="cellIs" dxfId="65" priority="18" operator="greaterThan">
      <formula>13</formula>
    </cfRule>
    <cfRule type="cellIs" dxfId="64" priority="19" stopIfTrue="1" operator="greaterThan">
      <formula>13</formula>
    </cfRule>
    <cfRule type="cellIs" dxfId="63" priority="20" stopIfTrue="1" operator="greaterThanOrEqual">
      <formula>14</formula>
    </cfRule>
  </conditionalFormatting>
  <conditionalFormatting sqref="D5:D54">
    <cfRule type="cellIs" dxfId="62" priority="17" stopIfTrue="1" operator="equal">
      <formula>10</formula>
    </cfRule>
  </conditionalFormatting>
  <conditionalFormatting sqref="I5:I54">
    <cfRule type="cellIs" dxfId="61" priority="12" operator="greaterThan">
      <formula>13</formula>
    </cfRule>
    <cfRule type="cellIs" dxfId="60" priority="13" stopIfTrue="1" operator="greaterThan">
      <formula>13</formula>
    </cfRule>
    <cfRule type="cellIs" dxfId="59" priority="14" stopIfTrue="1" operator="greaterThan">
      <formula>13</formula>
    </cfRule>
    <cfRule type="cellIs" dxfId="58" priority="15" stopIfTrue="1" operator="greaterThan">
      <formula>13</formula>
    </cfRule>
    <cfRule type="cellIs" dxfId="57" priority="16" stopIfTrue="1" operator="equal">
      <formula>14</formula>
    </cfRule>
  </conditionalFormatting>
  <conditionalFormatting sqref="I21:I54">
    <cfRule type="cellIs" dxfId="56" priority="10" operator="greaterThan">
      <formula>18</formula>
    </cfRule>
    <cfRule type="cellIs" dxfId="55" priority="11" stopIfTrue="1" operator="greaterThan">
      <formula>18</formula>
    </cfRule>
  </conditionalFormatting>
  <conditionalFormatting sqref="J5:J54">
    <cfRule type="cellIs" dxfId="54" priority="1" operator="lessThan">
      <formula>4</formula>
    </cfRule>
    <cfRule type="cellIs" dxfId="53" priority="2" operator="lessThan">
      <formula>4</formula>
    </cfRule>
    <cfRule type="cellIs" dxfId="52" priority="3" operator="lessThan">
      <formula>4</formula>
    </cfRule>
    <cfRule type="cellIs" dxfId="51" priority="4" operator="lessThan">
      <formula>4</formula>
    </cfRule>
    <cfRule type="cellIs" dxfId="50" priority="8" operator="lessThan">
      <formula>3</formula>
    </cfRule>
    <cfRule type="cellIs" dxfId="49" priority="9" operator="greaterThan">
      <formula>44</formula>
    </cfRule>
  </conditionalFormatting>
  <conditionalFormatting sqref="I5:I54">
    <cfRule type="cellIs" dxfId="48" priority="6" operator="lessThan">
      <formula>4</formula>
    </cfRule>
    <cfRule type="cellIs" dxfId="47" priority="7" operator="lessThan">
      <formula>3</formula>
    </cfRule>
  </conditionalFormatting>
  <conditionalFormatting sqref="I25:I54">
    <cfRule type="cellIs" dxfId="46" priority="5" operator="greaterThan">
      <formula>13</formula>
    </cfRule>
  </conditionalFormatting>
  <dataValidations count="1">
    <dataValidation type="decimal" operator="lessThanOrEqual" allowBlank="1" showInputMessage="1" showErrorMessage="1" errorTitle="Chú Ý" error="Nhập sai" promptTitle="Điểm nhập" sqref="D5:G54">
      <formula1>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O13" sqref="O13"/>
    </sheetView>
  </sheetViews>
  <sheetFormatPr defaultRowHeight="15" x14ac:dyDescent="0.25"/>
  <cols>
    <col min="1" max="1" width="7.7109375" customWidth="1"/>
    <col min="2" max="2" width="9.42578125" customWidth="1"/>
    <col min="3" max="3" width="17.28515625" customWidth="1"/>
    <col min="4" max="4" width="7.85546875" customWidth="1"/>
    <col min="5" max="5" width="6.7109375" customWidth="1"/>
    <col min="6" max="7" width="6.85546875" customWidth="1"/>
    <col min="8" max="8" width="0" hidden="1" customWidth="1"/>
    <col min="9" max="9" width="9.140625" customWidth="1"/>
    <col min="10" max="10" width="9.7109375" customWidth="1"/>
    <col min="11" max="11" width="10.42578125" customWidth="1"/>
  </cols>
  <sheetData>
    <row r="1" spans="1:11" x14ac:dyDescent="0.25">
      <c r="A1" t="s">
        <v>242</v>
      </c>
    </row>
    <row r="2" spans="1:11" ht="19.5" x14ac:dyDescent="0.25">
      <c r="A2" s="1"/>
      <c r="B2" s="1"/>
      <c r="C2" s="133" t="s">
        <v>243</v>
      </c>
      <c r="D2" s="133"/>
      <c r="E2" s="133"/>
      <c r="F2" s="133"/>
      <c r="G2" s="133"/>
      <c r="H2" s="133"/>
      <c r="I2" s="133"/>
      <c r="J2" s="1"/>
      <c r="K2" s="99"/>
    </row>
    <row r="3" spans="1:11" ht="15" customHeight="1" x14ac:dyDescent="0.25">
      <c r="A3" s="4"/>
      <c r="B3" s="4"/>
      <c r="C3" s="134" t="s">
        <v>244</v>
      </c>
      <c r="D3" s="134"/>
      <c r="E3" s="134"/>
      <c r="F3" s="134"/>
      <c r="G3" s="134"/>
      <c r="H3" s="134"/>
      <c r="I3" s="134"/>
      <c r="J3" s="105" t="s">
        <v>245</v>
      </c>
      <c r="K3" s="99"/>
    </row>
    <row r="4" spans="1:11" ht="15" customHeight="1" x14ac:dyDescent="0.25">
      <c r="A4" s="172" t="s">
        <v>1</v>
      </c>
      <c r="B4" s="174" t="s">
        <v>2</v>
      </c>
      <c r="C4" s="176" t="s">
        <v>3</v>
      </c>
      <c r="D4" s="179" t="s">
        <v>109</v>
      </c>
      <c r="E4" s="180"/>
      <c r="F4" s="180"/>
      <c r="G4" s="180"/>
      <c r="H4" s="180"/>
      <c r="I4" s="181" t="s">
        <v>102</v>
      </c>
      <c r="J4" s="183" t="s">
        <v>6</v>
      </c>
      <c r="K4" s="183"/>
    </row>
    <row r="5" spans="1:11" ht="17.25" customHeight="1" x14ac:dyDescent="0.25">
      <c r="A5" s="173"/>
      <c r="B5" s="175"/>
      <c r="C5" s="177"/>
      <c r="D5" s="100">
        <v>1</v>
      </c>
      <c r="E5" s="100">
        <v>2</v>
      </c>
      <c r="F5" s="186">
        <v>3</v>
      </c>
      <c r="G5" s="100">
        <v>4</v>
      </c>
      <c r="H5" s="100"/>
      <c r="I5" s="182"/>
      <c r="J5" s="101" t="s">
        <v>10</v>
      </c>
      <c r="K5" s="102" t="s">
        <v>11</v>
      </c>
    </row>
    <row r="6" spans="1:11" ht="17.25" customHeight="1" x14ac:dyDescent="0.25">
      <c r="A6" s="187" t="s">
        <v>107</v>
      </c>
      <c r="B6" s="8" t="s">
        <v>13</v>
      </c>
      <c r="C6" s="106" t="s">
        <v>35</v>
      </c>
      <c r="D6" s="188">
        <f>[2]T1!H5</f>
        <v>9.83</v>
      </c>
      <c r="E6" s="188">
        <f>[2]T2!H5</f>
        <v>9.83</v>
      </c>
      <c r="F6" s="188">
        <f>[2]T3!H5</f>
        <v>9.8800000000000008</v>
      </c>
      <c r="G6" s="188">
        <f>[2]T4!H5</f>
        <v>9.92</v>
      </c>
      <c r="H6" s="9"/>
      <c r="I6" s="11">
        <f xml:space="preserve"> ROUND(AVERAGE(D6:H6),2)</f>
        <v>9.8699999999999992</v>
      </c>
      <c r="J6" s="12">
        <f>RANK(I6,$I$6:$I$20)</f>
        <v>1</v>
      </c>
      <c r="K6" s="12">
        <f t="shared" ref="K6:K55" si="0">RANK(I6,$I$6:$I$55)</f>
        <v>1</v>
      </c>
    </row>
    <row r="7" spans="1:11" ht="17.25" customHeight="1" x14ac:dyDescent="0.25">
      <c r="A7" s="184"/>
      <c r="B7" s="13" t="s">
        <v>15</v>
      </c>
      <c r="C7" s="107" t="s">
        <v>246</v>
      </c>
      <c r="D7" s="188">
        <f>[2]T1!H6</f>
        <v>9.7899999999999991</v>
      </c>
      <c r="E7" s="188">
        <f>[2]T2!H6</f>
        <v>9.83</v>
      </c>
      <c r="F7" s="188">
        <f>[2]T3!H6</f>
        <v>9.7100000000000009</v>
      </c>
      <c r="G7" s="188">
        <f>[2]T4!H6</f>
        <v>9.84</v>
      </c>
      <c r="H7" s="9"/>
      <c r="I7" s="11">
        <f t="shared" ref="I7:I55" si="1" xml:space="preserve"> ROUND(AVERAGE(D7:H7),2)</f>
        <v>9.7899999999999991</v>
      </c>
      <c r="J7" s="12">
        <f t="shared" ref="J7:J20" si="2">RANK(I7,$I$6:$I$20)</f>
        <v>2</v>
      </c>
      <c r="K7" s="12">
        <f t="shared" si="0"/>
        <v>2</v>
      </c>
    </row>
    <row r="8" spans="1:11" ht="17.25" customHeight="1" x14ac:dyDescent="0.25">
      <c r="A8" s="184"/>
      <c r="B8" s="13" t="s">
        <v>17</v>
      </c>
      <c r="C8" s="107" t="s">
        <v>18</v>
      </c>
      <c r="D8" s="188">
        <f>[2]T1!H7</f>
        <v>9.5</v>
      </c>
      <c r="E8" s="188">
        <f>[2]T2!H7</f>
        <v>9.7100000000000009</v>
      </c>
      <c r="F8" s="188">
        <f>[2]T3!H7</f>
        <v>9.67</v>
      </c>
      <c r="G8" s="188">
        <f>[2]T4!H7</f>
        <v>9.59</v>
      </c>
      <c r="H8" s="9"/>
      <c r="I8" s="11">
        <f t="shared" si="1"/>
        <v>9.6199999999999992</v>
      </c>
      <c r="J8" s="12">
        <f t="shared" si="2"/>
        <v>4</v>
      </c>
      <c r="K8" s="12">
        <f t="shared" si="0"/>
        <v>6</v>
      </c>
    </row>
    <row r="9" spans="1:11" ht="17.25" customHeight="1" x14ac:dyDescent="0.25">
      <c r="A9" s="184"/>
      <c r="B9" s="13" t="s">
        <v>20</v>
      </c>
      <c r="C9" s="107" t="s">
        <v>110</v>
      </c>
      <c r="D9" s="188">
        <f>[2]T1!H8</f>
        <v>9.4600000000000009</v>
      </c>
      <c r="E9" s="188">
        <f>[2]T2!H8</f>
        <v>9.25</v>
      </c>
      <c r="F9" s="188">
        <f>[2]T3!H8</f>
        <v>9.42</v>
      </c>
      <c r="G9" s="188">
        <f>[2]T4!H8</f>
        <v>9.59</v>
      </c>
      <c r="H9" s="9"/>
      <c r="I9" s="11">
        <f t="shared" si="1"/>
        <v>9.43</v>
      </c>
      <c r="J9" s="12">
        <f t="shared" si="2"/>
        <v>6</v>
      </c>
      <c r="K9" s="12">
        <f t="shared" si="0"/>
        <v>12</v>
      </c>
    </row>
    <row r="10" spans="1:11" ht="17.25" customHeight="1" x14ac:dyDescent="0.25">
      <c r="A10" s="184"/>
      <c r="B10" s="13" t="s">
        <v>23</v>
      </c>
      <c r="C10" s="107" t="s">
        <v>75</v>
      </c>
      <c r="D10" s="188">
        <f>[2]T1!H9</f>
        <v>8.8800000000000008</v>
      </c>
      <c r="E10" s="188">
        <f>[2]T2!H9</f>
        <v>8.8800000000000008</v>
      </c>
      <c r="F10" s="188">
        <f>[2]T3!H9</f>
        <v>8.9600000000000009</v>
      </c>
      <c r="G10" s="188">
        <f>[2]T4!H9</f>
        <v>9.33</v>
      </c>
      <c r="H10" s="9"/>
      <c r="I10" s="11">
        <f t="shared" si="1"/>
        <v>9.01</v>
      </c>
      <c r="J10" s="12">
        <f t="shared" si="2"/>
        <v>13</v>
      </c>
      <c r="K10" s="12">
        <f t="shared" si="0"/>
        <v>38</v>
      </c>
    </row>
    <row r="11" spans="1:11" ht="17.25" customHeight="1" x14ac:dyDescent="0.25">
      <c r="A11" s="184"/>
      <c r="B11" s="13" t="s">
        <v>25</v>
      </c>
      <c r="C11" s="107" t="s">
        <v>247</v>
      </c>
      <c r="D11" s="188">
        <f>[2]T1!H10</f>
        <v>8.34</v>
      </c>
      <c r="E11" s="188">
        <f>[2]T2!H10</f>
        <v>9</v>
      </c>
      <c r="F11" s="188">
        <f>[2]T3!H10</f>
        <v>8.7100000000000009</v>
      </c>
      <c r="G11" s="188">
        <f>[2]T4!H10</f>
        <v>8.42</v>
      </c>
      <c r="H11" s="9"/>
      <c r="I11" s="11">
        <f t="shared" si="1"/>
        <v>8.6199999999999992</v>
      </c>
      <c r="J11" s="12">
        <f t="shared" si="2"/>
        <v>15</v>
      </c>
      <c r="K11" s="12">
        <f t="shared" si="0"/>
        <v>50</v>
      </c>
    </row>
    <row r="12" spans="1:11" ht="17.25" customHeight="1" x14ac:dyDescent="0.25">
      <c r="A12" s="184"/>
      <c r="B12" s="13" t="s">
        <v>26</v>
      </c>
      <c r="C12" s="107" t="s">
        <v>79</v>
      </c>
      <c r="D12" s="188">
        <f>[2]T1!H11</f>
        <v>8.4600000000000009</v>
      </c>
      <c r="E12" s="188">
        <f>[2]T2!H11</f>
        <v>8.9600000000000009</v>
      </c>
      <c r="F12" s="188">
        <f>[2]T3!H11</f>
        <v>9.1300000000000008</v>
      </c>
      <c r="G12" s="188">
        <f>[2]T4!H11</f>
        <v>9.17</v>
      </c>
      <c r="H12" s="9"/>
      <c r="I12" s="11">
        <f t="shared" si="1"/>
        <v>8.93</v>
      </c>
      <c r="J12" s="12">
        <f t="shared" si="2"/>
        <v>14</v>
      </c>
      <c r="K12" s="12">
        <f t="shared" si="0"/>
        <v>42</v>
      </c>
    </row>
    <row r="13" spans="1:11" ht="17.25" customHeight="1" x14ac:dyDescent="0.25">
      <c r="A13" s="184"/>
      <c r="B13" s="13" t="s">
        <v>28</v>
      </c>
      <c r="C13" s="107" t="s">
        <v>38</v>
      </c>
      <c r="D13" s="188">
        <f>[2]T1!H12</f>
        <v>9.6300000000000008</v>
      </c>
      <c r="E13" s="188">
        <f>[2]T2!H12</f>
        <v>9.6300000000000008</v>
      </c>
      <c r="F13" s="188">
        <f>[2]T3!H12</f>
        <v>9.84</v>
      </c>
      <c r="G13" s="188">
        <f>[2]T4!H12</f>
        <v>9.84</v>
      </c>
      <c r="H13" s="9"/>
      <c r="I13" s="11">
        <f t="shared" si="1"/>
        <v>9.74</v>
      </c>
      <c r="J13" s="12">
        <f t="shared" si="2"/>
        <v>3</v>
      </c>
      <c r="K13" s="12">
        <f t="shared" si="0"/>
        <v>3</v>
      </c>
    </row>
    <row r="14" spans="1:11" ht="17.25" customHeight="1" x14ac:dyDescent="0.25">
      <c r="A14" s="184"/>
      <c r="B14" s="13" t="s">
        <v>30</v>
      </c>
      <c r="C14" s="107" t="s">
        <v>72</v>
      </c>
      <c r="D14" s="188">
        <f>[2]T1!H13</f>
        <v>9.09</v>
      </c>
      <c r="E14" s="188">
        <f>[2]T2!H13</f>
        <v>9.2899999999999991</v>
      </c>
      <c r="F14" s="188">
        <f>[2]T3!H13</f>
        <v>9.5</v>
      </c>
      <c r="G14" s="188">
        <f>[2]T4!H13</f>
        <v>9.67</v>
      </c>
      <c r="H14" s="9"/>
      <c r="I14" s="11">
        <f t="shared" si="1"/>
        <v>9.39</v>
      </c>
      <c r="J14" s="12">
        <f t="shared" si="2"/>
        <v>9</v>
      </c>
      <c r="K14" s="12">
        <f t="shared" si="0"/>
        <v>16</v>
      </c>
    </row>
    <row r="15" spans="1:11" ht="17.25" customHeight="1" x14ac:dyDescent="0.25">
      <c r="A15" s="184"/>
      <c r="B15" s="13" t="s">
        <v>32</v>
      </c>
      <c r="C15" s="107" t="s">
        <v>70</v>
      </c>
      <c r="D15" s="188">
        <f>[2]T1!H14</f>
        <v>9.17</v>
      </c>
      <c r="E15" s="188">
        <f>[2]T2!H14</f>
        <v>9.33</v>
      </c>
      <c r="F15" s="188">
        <f>[2]T3!H14</f>
        <v>9.5</v>
      </c>
      <c r="G15" s="188">
        <f>[2]T4!H14</f>
        <v>9.25</v>
      </c>
      <c r="H15" s="9"/>
      <c r="I15" s="11">
        <f t="shared" si="1"/>
        <v>9.31</v>
      </c>
      <c r="J15" s="12">
        <f t="shared" si="2"/>
        <v>10</v>
      </c>
      <c r="K15" s="12">
        <f t="shared" si="0"/>
        <v>24</v>
      </c>
    </row>
    <row r="16" spans="1:11" ht="17.25" customHeight="1" x14ac:dyDescent="0.25">
      <c r="A16" s="184"/>
      <c r="B16" s="13" t="s">
        <v>34</v>
      </c>
      <c r="C16" s="107" t="s">
        <v>86</v>
      </c>
      <c r="D16" s="188">
        <f>[2]T1!H15</f>
        <v>9.3000000000000007</v>
      </c>
      <c r="E16" s="188">
        <f>[2]T2!H15</f>
        <v>9.58</v>
      </c>
      <c r="F16" s="188">
        <f>[2]T3!H15</f>
        <v>9.6199999999999992</v>
      </c>
      <c r="G16" s="188">
        <f>[2]T4!H15</f>
        <v>9.75</v>
      </c>
      <c r="H16" s="9"/>
      <c r="I16" s="11">
        <f t="shared" si="1"/>
        <v>9.56</v>
      </c>
      <c r="J16" s="12">
        <f t="shared" si="2"/>
        <v>5</v>
      </c>
      <c r="K16" s="12">
        <f t="shared" si="0"/>
        <v>7</v>
      </c>
    </row>
    <row r="17" spans="1:11" ht="17.25" customHeight="1" x14ac:dyDescent="0.25">
      <c r="A17" s="184"/>
      <c r="B17" s="13" t="s">
        <v>36</v>
      </c>
      <c r="C17" s="107" t="s">
        <v>40</v>
      </c>
      <c r="D17" s="188">
        <f>[2]T1!H16</f>
        <v>9</v>
      </c>
      <c r="E17" s="188">
        <f>[2]T2!H16</f>
        <v>8.5399999999999991</v>
      </c>
      <c r="F17" s="188">
        <f>[2]T3!H16</f>
        <v>8.83</v>
      </c>
      <c r="G17" s="188">
        <f>[2]T4!H16</f>
        <v>9.75</v>
      </c>
      <c r="H17" s="9"/>
      <c r="I17" s="11">
        <f t="shared" si="1"/>
        <v>9.0299999999999994</v>
      </c>
      <c r="J17" s="12">
        <f t="shared" si="2"/>
        <v>12</v>
      </c>
      <c r="K17" s="12">
        <f t="shared" si="0"/>
        <v>36</v>
      </c>
    </row>
    <row r="18" spans="1:11" ht="17.25" customHeight="1" x14ac:dyDescent="0.25">
      <c r="A18" s="184"/>
      <c r="B18" s="13" t="s">
        <v>37</v>
      </c>
      <c r="C18" s="107" t="s">
        <v>113</v>
      </c>
      <c r="D18" s="188">
        <f>[2]T1!H17</f>
        <v>9.2899999999999991</v>
      </c>
      <c r="E18" s="188">
        <f>[2]T2!H17</f>
        <v>9.2100000000000009</v>
      </c>
      <c r="F18" s="188">
        <f>[2]T3!H17</f>
        <v>9.5</v>
      </c>
      <c r="G18" s="188">
        <f>[2]T4!H17</f>
        <v>9.59</v>
      </c>
      <c r="H18" s="9"/>
      <c r="I18" s="11">
        <f t="shared" si="1"/>
        <v>9.4</v>
      </c>
      <c r="J18" s="12">
        <f t="shared" si="2"/>
        <v>8</v>
      </c>
      <c r="K18" s="12">
        <f t="shared" si="0"/>
        <v>14</v>
      </c>
    </row>
    <row r="19" spans="1:11" ht="17.25" customHeight="1" x14ac:dyDescent="0.25">
      <c r="A19" s="184"/>
      <c r="B19" s="13" t="s">
        <v>39</v>
      </c>
      <c r="C19" s="107" t="s">
        <v>248</v>
      </c>
      <c r="D19" s="188">
        <f>[2]T1!H18</f>
        <v>9</v>
      </c>
      <c r="E19" s="188">
        <f>[2]T2!H18</f>
        <v>8.7100000000000009</v>
      </c>
      <c r="F19" s="188">
        <f>[2]T3!H18</f>
        <v>9.5</v>
      </c>
      <c r="G19" s="188">
        <f>[2]T4!H18</f>
        <v>9.25</v>
      </c>
      <c r="H19" s="9"/>
      <c r="I19" s="11">
        <f t="shared" si="1"/>
        <v>9.1199999999999992</v>
      </c>
      <c r="J19" s="12">
        <f t="shared" si="2"/>
        <v>11</v>
      </c>
      <c r="K19" s="12">
        <f t="shared" si="0"/>
        <v>33</v>
      </c>
    </row>
    <row r="20" spans="1:11" ht="17.25" customHeight="1" thickBot="1" x14ac:dyDescent="0.3">
      <c r="A20" s="184"/>
      <c r="B20" s="72" t="s">
        <v>42</v>
      </c>
      <c r="C20" s="110" t="s">
        <v>43</v>
      </c>
      <c r="D20" s="189">
        <f>[2]T1!H19</f>
        <v>9.09</v>
      </c>
      <c r="E20" s="189">
        <f>[2]T2!H19</f>
        <v>9.2899999999999991</v>
      </c>
      <c r="F20" s="189">
        <f>[2]T3!H19</f>
        <v>9.5</v>
      </c>
      <c r="G20" s="189">
        <f>[2]T4!H19</f>
        <v>9.84</v>
      </c>
      <c r="H20" s="37"/>
      <c r="I20" s="38">
        <f t="shared" si="1"/>
        <v>9.43</v>
      </c>
      <c r="J20" s="39">
        <f t="shared" si="2"/>
        <v>6</v>
      </c>
      <c r="K20" s="39">
        <f t="shared" si="0"/>
        <v>12</v>
      </c>
    </row>
    <row r="21" spans="1:11" ht="17.25" customHeight="1" x14ac:dyDescent="0.25">
      <c r="A21" s="184"/>
      <c r="B21" s="22" t="s">
        <v>133</v>
      </c>
      <c r="C21" s="190" t="s">
        <v>73</v>
      </c>
      <c r="D21" s="188">
        <f>[2]T1!H20</f>
        <v>8.92</v>
      </c>
      <c r="E21" s="188">
        <f>[2]T2!H20</f>
        <v>8.58</v>
      </c>
      <c r="F21" s="188">
        <f>[2]T3!H20</f>
        <v>9.5</v>
      </c>
      <c r="G21" s="188">
        <f>[2]T4!H20</f>
        <v>8.59</v>
      </c>
      <c r="H21" s="9"/>
      <c r="I21" s="11">
        <f t="shared" si="1"/>
        <v>8.9</v>
      </c>
      <c r="J21" s="12">
        <f>RANK(I21,$I$21:$I$40)</f>
        <v>17</v>
      </c>
      <c r="K21" s="20">
        <f t="shared" si="0"/>
        <v>43</v>
      </c>
    </row>
    <row r="22" spans="1:11" ht="17.25" customHeight="1" x14ac:dyDescent="0.25">
      <c r="A22" s="184"/>
      <c r="B22" s="24" t="s">
        <v>134</v>
      </c>
      <c r="C22" s="26" t="s">
        <v>249</v>
      </c>
      <c r="D22" s="188">
        <f>[2]T1!H21</f>
        <v>8.7899999999999991</v>
      </c>
      <c r="E22" s="188">
        <f>[2]T2!H21</f>
        <v>8.75</v>
      </c>
      <c r="F22" s="188">
        <f>[2]T3!H21</f>
        <v>9.42</v>
      </c>
      <c r="G22" s="188">
        <f>[2]T4!H21</f>
        <v>9.42</v>
      </c>
      <c r="H22" s="9"/>
      <c r="I22" s="11">
        <f t="shared" si="1"/>
        <v>9.1</v>
      </c>
      <c r="J22" s="12">
        <f t="shared" ref="J22:J40" si="3">RANK(I22,$I$21:$I$40)</f>
        <v>13</v>
      </c>
      <c r="K22" s="21">
        <f t="shared" si="0"/>
        <v>34</v>
      </c>
    </row>
    <row r="23" spans="1:11" ht="17.25" customHeight="1" x14ac:dyDescent="0.25">
      <c r="A23" s="184"/>
      <c r="B23" s="24" t="s">
        <v>135</v>
      </c>
      <c r="C23" s="26" t="s">
        <v>44</v>
      </c>
      <c r="D23" s="188">
        <f>[2]T1!H22</f>
        <v>8.2899999999999991</v>
      </c>
      <c r="E23" s="188">
        <f>[2]T2!H22</f>
        <v>8.7100000000000009</v>
      </c>
      <c r="F23" s="188">
        <f>[2]T3!H22</f>
        <v>8.7899999999999991</v>
      </c>
      <c r="G23" s="188">
        <f>[2]T4!H22</f>
        <v>8.75</v>
      </c>
      <c r="H23" s="9"/>
      <c r="I23" s="11">
        <f t="shared" si="1"/>
        <v>8.64</v>
      </c>
      <c r="J23" s="12">
        <f t="shared" si="3"/>
        <v>20</v>
      </c>
      <c r="K23" s="21">
        <f t="shared" si="0"/>
        <v>49</v>
      </c>
    </row>
    <row r="24" spans="1:11" ht="17.25" customHeight="1" x14ac:dyDescent="0.25">
      <c r="A24" s="184"/>
      <c r="B24" s="24" t="s">
        <v>136</v>
      </c>
      <c r="C24" s="26" t="s">
        <v>250</v>
      </c>
      <c r="D24" s="188">
        <f>[2]T1!H23</f>
        <v>8.67</v>
      </c>
      <c r="E24" s="188">
        <f>[2]T2!H23</f>
        <v>9.4600000000000009</v>
      </c>
      <c r="F24" s="188">
        <f>[2]T3!H23</f>
        <v>9.17</v>
      </c>
      <c r="G24" s="188">
        <f>[2]T4!H23</f>
        <v>8.5</v>
      </c>
      <c r="H24" s="9"/>
      <c r="I24" s="11">
        <f t="shared" si="1"/>
        <v>8.9499999999999993</v>
      </c>
      <c r="J24" s="12">
        <f t="shared" si="3"/>
        <v>15</v>
      </c>
      <c r="K24" s="21">
        <f t="shared" si="0"/>
        <v>40</v>
      </c>
    </row>
    <row r="25" spans="1:11" ht="17.25" customHeight="1" x14ac:dyDescent="0.25">
      <c r="A25" s="184"/>
      <c r="B25" s="24" t="s">
        <v>137</v>
      </c>
      <c r="C25" s="26" t="s">
        <v>251</v>
      </c>
      <c r="D25" s="188">
        <f>[2]T1!H24</f>
        <v>9.2899999999999991</v>
      </c>
      <c r="E25" s="188">
        <f>[2]T2!H24</f>
        <v>9.5</v>
      </c>
      <c r="F25" s="188">
        <f>[2]T3!H24</f>
        <v>9.5</v>
      </c>
      <c r="G25" s="188">
        <f>[2]T4!H24</f>
        <v>9</v>
      </c>
      <c r="H25" s="10"/>
      <c r="I25" s="11">
        <f t="shared" si="1"/>
        <v>9.32</v>
      </c>
      <c r="J25" s="12">
        <f t="shared" si="3"/>
        <v>8</v>
      </c>
      <c r="K25" s="21">
        <f t="shared" si="0"/>
        <v>22</v>
      </c>
    </row>
    <row r="26" spans="1:11" ht="17.25" customHeight="1" x14ac:dyDescent="0.25">
      <c r="A26" s="184"/>
      <c r="B26" s="22" t="s">
        <v>48</v>
      </c>
      <c r="C26" s="23" t="s">
        <v>120</v>
      </c>
      <c r="D26" s="188">
        <f>[2]T1!H25</f>
        <v>9.08</v>
      </c>
      <c r="E26" s="188">
        <f>[2]T2!H25</f>
        <v>9.17</v>
      </c>
      <c r="F26" s="188">
        <f>[2]T3!H25</f>
        <v>9.42</v>
      </c>
      <c r="G26" s="188">
        <f>[2]T4!H25</f>
        <v>8.84</v>
      </c>
      <c r="H26" s="9"/>
      <c r="I26" s="11">
        <f t="shared" si="1"/>
        <v>9.1300000000000008</v>
      </c>
      <c r="J26" s="12">
        <f t="shared" si="3"/>
        <v>12</v>
      </c>
      <c r="K26" s="12">
        <f t="shared" si="0"/>
        <v>31</v>
      </c>
    </row>
    <row r="27" spans="1:11" ht="17.25" customHeight="1" x14ac:dyDescent="0.25">
      <c r="A27" s="184"/>
      <c r="B27" s="24" t="s">
        <v>52</v>
      </c>
      <c r="C27" s="25" t="s">
        <v>252</v>
      </c>
      <c r="D27" s="188">
        <f>[2]T1!H26</f>
        <v>8.92</v>
      </c>
      <c r="E27" s="188">
        <f>[2]T2!H26</f>
        <v>9.2899999999999991</v>
      </c>
      <c r="F27" s="188">
        <f>[2]T3!H26</f>
        <v>9.08</v>
      </c>
      <c r="G27" s="188">
        <f>[2]T4!H26</f>
        <v>8.5</v>
      </c>
      <c r="H27" s="9"/>
      <c r="I27" s="11">
        <f t="shared" si="1"/>
        <v>8.9499999999999993</v>
      </c>
      <c r="J27" s="12">
        <f t="shared" si="3"/>
        <v>15</v>
      </c>
      <c r="K27" s="12">
        <f t="shared" si="0"/>
        <v>40</v>
      </c>
    </row>
    <row r="28" spans="1:11" ht="17.25" customHeight="1" x14ac:dyDescent="0.25">
      <c r="A28" s="184"/>
      <c r="B28" s="24" t="s">
        <v>59</v>
      </c>
      <c r="C28" s="26" t="s">
        <v>124</v>
      </c>
      <c r="D28" s="188">
        <f>[2]T1!H27</f>
        <v>8.2100000000000009</v>
      </c>
      <c r="E28" s="188">
        <f>[2]T2!H27</f>
        <v>8.9600000000000009</v>
      </c>
      <c r="F28" s="188">
        <f>[2]T3!H27</f>
        <v>9</v>
      </c>
      <c r="G28" s="188">
        <f>[2]T4!H27</f>
        <v>8.58</v>
      </c>
      <c r="H28" s="9"/>
      <c r="I28" s="11">
        <f t="shared" si="1"/>
        <v>8.69</v>
      </c>
      <c r="J28" s="12">
        <f t="shared" si="3"/>
        <v>19</v>
      </c>
      <c r="K28" s="12">
        <f t="shared" si="0"/>
        <v>48</v>
      </c>
    </row>
    <row r="29" spans="1:11" ht="18" customHeight="1" x14ac:dyDescent="0.25">
      <c r="A29" s="184"/>
      <c r="B29" s="24" t="s">
        <v>138</v>
      </c>
      <c r="C29" s="26" t="s">
        <v>125</v>
      </c>
      <c r="D29" s="188">
        <f>[2]T1!H28</f>
        <v>8.2899999999999991</v>
      </c>
      <c r="E29" s="188">
        <f>[2]T2!H28</f>
        <v>9.2100000000000009</v>
      </c>
      <c r="F29" s="188">
        <f>[2]T3!H28</f>
        <v>9.09</v>
      </c>
      <c r="G29" s="188">
        <f>[2]T4!H28</f>
        <v>9.5</v>
      </c>
      <c r="H29" s="9"/>
      <c r="I29" s="11">
        <f t="shared" si="1"/>
        <v>9.02</v>
      </c>
      <c r="J29" s="12">
        <f t="shared" si="3"/>
        <v>14</v>
      </c>
      <c r="K29" s="12">
        <f t="shared" si="0"/>
        <v>37</v>
      </c>
    </row>
    <row r="30" spans="1:11" ht="17.25" customHeight="1" thickBot="1" x14ac:dyDescent="0.3">
      <c r="A30" s="185"/>
      <c r="B30" s="35" t="s">
        <v>139</v>
      </c>
      <c r="C30" s="36" t="s">
        <v>33</v>
      </c>
      <c r="D30" s="189">
        <f>[2]T1!H29</f>
        <v>9.7100000000000009</v>
      </c>
      <c r="E30" s="189">
        <f>[2]T2!H29</f>
        <v>9.75</v>
      </c>
      <c r="F30" s="189">
        <f>[2]T3!H29</f>
        <v>9.7100000000000009</v>
      </c>
      <c r="G30" s="189">
        <f>[2]T4!H29</f>
        <v>9.42</v>
      </c>
      <c r="H30" s="37"/>
      <c r="I30" s="38">
        <f t="shared" si="1"/>
        <v>9.65</v>
      </c>
      <c r="J30" s="39">
        <f t="shared" si="3"/>
        <v>2</v>
      </c>
      <c r="K30" s="39">
        <f t="shared" si="0"/>
        <v>5</v>
      </c>
    </row>
    <row r="31" spans="1:11" ht="17.25" customHeight="1" x14ac:dyDescent="0.25">
      <c r="A31" s="191" t="s">
        <v>63</v>
      </c>
      <c r="B31" s="41" t="s">
        <v>140</v>
      </c>
      <c r="C31" s="42" t="s">
        <v>253</v>
      </c>
      <c r="D31" s="188">
        <f>[2]T1!H30</f>
        <v>9.25</v>
      </c>
      <c r="E31" s="188">
        <f>[2]T2!H30</f>
        <v>9.67</v>
      </c>
      <c r="F31" s="188">
        <f>[2]T3!H30</f>
        <v>9.5</v>
      </c>
      <c r="G31" s="188">
        <f>[2]T4!H30</f>
        <v>9.59</v>
      </c>
      <c r="H31" s="9"/>
      <c r="I31" s="11">
        <f t="shared" si="1"/>
        <v>9.5</v>
      </c>
      <c r="J31" s="44">
        <f t="shared" si="3"/>
        <v>3</v>
      </c>
      <c r="K31" s="44">
        <f t="shared" si="0"/>
        <v>9</v>
      </c>
    </row>
    <row r="32" spans="1:11" ht="17.25" customHeight="1" x14ac:dyDescent="0.25">
      <c r="A32" s="192"/>
      <c r="B32" s="24" t="s">
        <v>141</v>
      </c>
      <c r="C32" s="25" t="s">
        <v>122</v>
      </c>
      <c r="D32" s="188">
        <f>[2]T1!H31</f>
        <v>9.67</v>
      </c>
      <c r="E32" s="188">
        <f>[2]T2!H31</f>
        <v>9.75</v>
      </c>
      <c r="F32" s="188">
        <f>[2]T3!H31</f>
        <v>9.7899999999999991</v>
      </c>
      <c r="G32" s="188">
        <f>[2]T4!H31</f>
        <v>9.67</v>
      </c>
      <c r="H32" s="9"/>
      <c r="I32" s="11">
        <f t="shared" si="1"/>
        <v>9.7200000000000006</v>
      </c>
      <c r="J32" s="12">
        <f t="shared" si="3"/>
        <v>1</v>
      </c>
      <c r="K32" s="12">
        <f t="shared" si="0"/>
        <v>4</v>
      </c>
    </row>
    <row r="33" spans="1:11" ht="17.25" customHeight="1" x14ac:dyDescent="0.25">
      <c r="A33" s="192"/>
      <c r="B33" s="24" t="s">
        <v>142</v>
      </c>
      <c r="C33" s="26" t="s">
        <v>47</v>
      </c>
      <c r="D33" s="188">
        <f>[2]T1!H32</f>
        <v>9.1300000000000008</v>
      </c>
      <c r="E33" s="188">
        <f>[2]T2!H32</f>
        <v>9.3800000000000008</v>
      </c>
      <c r="F33" s="188">
        <f>[2]T3!H32</f>
        <v>9.7100000000000009</v>
      </c>
      <c r="G33" s="188">
        <f>[2]T4!H32</f>
        <v>9.67</v>
      </c>
      <c r="H33" s="9"/>
      <c r="I33" s="11">
        <f t="shared" si="1"/>
        <v>9.4700000000000006</v>
      </c>
      <c r="J33" s="12">
        <f t="shared" si="3"/>
        <v>4</v>
      </c>
      <c r="K33" s="12">
        <f t="shared" si="0"/>
        <v>10</v>
      </c>
    </row>
    <row r="34" spans="1:11" ht="17.25" customHeight="1" x14ac:dyDescent="0.25">
      <c r="A34" s="192"/>
      <c r="B34" s="24" t="s">
        <v>143</v>
      </c>
      <c r="C34" s="26" t="s">
        <v>254</v>
      </c>
      <c r="D34" s="188">
        <f>[2]T1!H33</f>
        <v>8.75</v>
      </c>
      <c r="E34" s="188">
        <f>[2]T2!H33</f>
        <v>9.1300000000000008</v>
      </c>
      <c r="F34" s="188">
        <f>[2]T3!H33</f>
        <v>9.1300000000000008</v>
      </c>
      <c r="G34" s="188">
        <f>[2]T4!H33</f>
        <v>8.5</v>
      </c>
      <c r="H34" s="9"/>
      <c r="I34" s="11">
        <f t="shared" si="1"/>
        <v>8.8800000000000008</v>
      </c>
      <c r="J34" s="12">
        <f t="shared" si="3"/>
        <v>18</v>
      </c>
      <c r="K34" s="12">
        <f t="shared" si="0"/>
        <v>45</v>
      </c>
    </row>
    <row r="35" spans="1:11" ht="17.25" customHeight="1" x14ac:dyDescent="0.25">
      <c r="A35" s="192"/>
      <c r="B35" s="24" t="s">
        <v>144</v>
      </c>
      <c r="C35" s="26" t="s">
        <v>255</v>
      </c>
      <c r="D35" s="188">
        <f>[2]T1!H34</f>
        <v>9.08</v>
      </c>
      <c r="E35" s="188">
        <f>[2]T2!H34</f>
        <v>9.42</v>
      </c>
      <c r="F35" s="188">
        <f>[2]T3!H34</f>
        <v>9.58</v>
      </c>
      <c r="G35" s="188">
        <f>[2]T4!H34</f>
        <v>9.42</v>
      </c>
      <c r="H35" s="9"/>
      <c r="I35" s="11">
        <f t="shared" si="1"/>
        <v>9.3800000000000008</v>
      </c>
      <c r="J35" s="12">
        <f t="shared" si="3"/>
        <v>5</v>
      </c>
      <c r="K35" s="21">
        <f t="shared" si="0"/>
        <v>18</v>
      </c>
    </row>
    <row r="36" spans="1:11" ht="17.25" customHeight="1" x14ac:dyDescent="0.25">
      <c r="A36" s="192"/>
      <c r="B36" s="22" t="s">
        <v>256</v>
      </c>
      <c r="C36" s="25" t="s">
        <v>14</v>
      </c>
      <c r="D36" s="188">
        <f>[2]T1!H35</f>
        <v>9</v>
      </c>
      <c r="E36" s="188">
        <f>[2]T2!H35</f>
        <v>9.67</v>
      </c>
      <c r="F36" s="188">
        <f>[2]T3!H35</f>
        <v>9.2100000000000009</v>
      </c>
      <c r="G36" s="188">
        <f>[2]T4!H35</f>
        <v>9.59</v>
      </c>
      <c r="H36" s="9"/>
      <c r="I36" s="11">
        <f t="shared" si="1"/>
        <v>9.3699999999999992</v>
      </c>
      <c r="J36" s="12">
        <f t="shared" si="3"/>
        <v>6</v>
      </c>
      <c r="K36" s="12">
        <f t="shared" si="0"/>
        <v>19</v>
      </c>
    </row>
    <row r="37" spans="1:11" ht="17.25" customHeight="1" x14ac:dyDescent="0.25">
      <c r="A37" s="192"/>
      <c r="B37" s="24" t="s">
        <v>257</v>
      </c>
      <c r="C37" s="25" t="s">
        <v>258</v>
      </c>
      <c r="D37" s="188">
        <f>[2]T1!H36</f>
        <v>9.1300000000000008</v>
      </c>
      <c r="E37" s="188">
        <f>[2]T2!H36</f>
        <v>9.42</v>
      </c>
      <c r="F37" s="188">
        <f>[2]T3!H36</f>
        <v>9.25</v>
      </c>
      <c r="G37" s="188">
        <f>[2]T4!H36</f>
        <v>9.67</v>
      </c>
      <c r="H37" s="9"/>
      <c r="I37" s="11">
        <f t="shared" si="1"/>
        <v>9.3699999999999992</v>
      </c>
      <c r="J37" s="12">
        <f t="shared" si="3"/>
        <v>6</v>
      </c>
      <c r="K37" s="12">
        <f t="shared" si="0"/>
        <v>19</v>
      </c>
    </row>
    <row r="38" spans="1:11" ht="17.25" customHeight="1" x14ac:dyDescent="0.25">
      <c r="A38" s="192"/>
      <c r="B38" s="24" t="s">
        <v>259</v>
      </c>
      <c r="C38" s="26" t="s">
        <v>115</v>
      </c>
      <c r="D38" s="188">
        <f>[2]T1!H37</f>
        <v>8.9600000000000009</v>
      </c>
      <c r="E38" s="188">
        <f>[2]T2!H37</f>
        <v>8.9600000000000009</v>
      </c>
      <c r="F38" s="188">
        <f>[2]T3!H37</f>
        <v>9.5399999999999991</v>
      </c>
      <c r="G38" s="188">
        <f>[2]T4!H37</f>
        <v>9.5</v>
      </c>
      <c r="H38" s="9"/>
      <c r="I38" s="11">
        <f t="shared" si="1"/>
        <v>9.24</v>
      </c>
      <c r="J38" s="12">
        <f t="shared" si="3"/>
        <v>11</v>
      </c>
      <c r="K38" s="12">
        <f t="shared" si="0"/>
        <v>28</v>
      </c>
    </row>
    <row r="39" spans="1:11" ht="17.25" customHeight="1" x14ac:dyDescent="0.25">
      <c r="A39" s="192"/>
      <c r="B39" s="24" t="s">
        <v>260</v>
      </c>
      <c r="C39" s="26" t="s">
        <v>81</v>
      </c>
      <c r="D39" s="188">
        <f>[2]T1!H38</f>
        <v>9.0399999999999991</v>
      </c>
      <c r="E39" s="188">
        <f>[2]T2!H38</f>
        <v>9.25</v>
      </c>
      <c r="F39" s="188">
        <f>[2]T3!H38</f>
        <v>9.3800000000000008</v>
      </c>
      <c r="G39" s="188">
        <f>[2]T4!H38</f>
        <v>9.59</v>
      </c>
      <c r="H39" s="9"/>
      <c r="I39" s="11">
        <f t="shared" si="1"/>
        <v>9.32</v>
      </c>
      <c r="J39" s="12">
        <f t="shared" si="3"/>
        <v>8</v>
      </c>
      <c r="K39" s="12">
        <f t="shared" si="0"/>
        <v>22</v>
      </c>
    </row>
    <row r="40" spans="1:11" ht="17.25" customHeight="1" thickBot="1" x14ac:dyDescent="0.3">
      <c r="A40" s="192"/>
      <c r="B40" s="35" t="s">
        <v>261</v>
      </c>
      <c r="C40" s="36" t="s">
        <v>126</v>
      </c>
      <c r="D40" s="189">
        <f>[2]T1!H39</f>
        <v>9</v>
      </c>
      <c r="E40" s="189">
        <f>[2]T2!H39</f>
        <v>9.4600000000000009</v>
      </c>
      <c r="F40" s="189">
        <f>[2]T3!H39</f>
        <v>9.4600000000000009</v>
      </c>
      <c r="G40" s="189">
        <f>[2]T4!H39</f>
        <v>9.33</v>
      </c>
      <c r="H40" s="37"/>
      <c r="I40" s="38">
        <f t="shared" si="1"/>
        <v>9.31</v>
      </c>
      <c r="J40" s="39">
        <f t="shared" si="3"/>
        <v>10</v>
      </c>
      <c r="K40" s="39">
        <f t="shared" si="0"/>
        <v>24</v>
      </c>
    </row>
    <row r="41" spans="1:11" ht="17.25" customHeight="1" x14ac:dyDescent="0.25">
      <c r="A41" s="192"/>
      <c r="B41" s="54" t="s">
        <v>69</v>
      </c>
      <c r="C41" s="112" t="s">
        <v>116</v>
      </c>
      <c r="D41" s="188">
        <f>[2]T1!H40</f>
        <v>9.5</v>
      </c>
      <c r="E41" s="188">
        <f>[2]T2!H40</f>
        <v>9.5</v>
      </c>
      <c r="F41" s="188">
        <f>[2]T3!H40</f>
        <v>9.6300000000000008</v>
      </c>
      <c r="G41" s="188">
        <f>[2]T4!H40</f>
        <v>9.42</v>
      </c>
      <c r="H41" s="9"/>
      <c r="I41" s="11">
        <f t="shared" si="1"/>
        <v>9.51</v>
      </c>
      <c r="J41" s="12">
        <f>RANK(I41,$I$41:$I$55)</f>
        <v>1</v>
      </c>
      <c r="K41" s="12">
        <f t="shared" si="0"/>
        <v>8</v>
      </c>
    </row>
    <row r="42" spans="1:11" ht="17.25" customHeight="1" x14ac:dyDescent="0.25">
      <c r="A42" s="192"/>
      <c r="B42" s="55" t="s">
        <v>145</v>
      </c>
      <c r="C42" s="113" t="s">
        <v>46</v>
      </c>
      <c r="D42" s="188">
        <f>[2]T1!H41</f>
        <v>9.42</v>
      </c>
      <c r="E42" s="188">
        <f>[2]T2!H41</f>
        <v>9.5</v>
      </c>
      <c r="F42" s="188">
        <f>[2]T3!H41</f>
        <v>9.59</v>
      </c>
      <c r="G42" s="188">
        <f>[2]T4!H41</f>
        <v>9.09</v>
      </c>
      <c r="H42" s="9"/>
      <c r="I42" s="11">
        <f t="shared" si="1"/>
        <v>9.4</v>
      </c>
      <c r="J42" s="12">
        <f t="shared" ref="J42:J55" si="4">RANK(I42,$I$41:$I$55)</f>
        <v>3</v>
      </c>
      <c r="K42" s="12">
        <f t="shared" si="0"/>
        <v>14</v>
      </c>
    </row>
    <row r="43" spans="1:11" ht="17.25" customHeight="1" x14ac:dyDescent="0.25">
      <c r="A43" s="192"/>
      <c r="B43" s="55" t="s">
        <v>146</v>
      </c>
      <c r="C43" s="113" t="s">
        <v>262</v>
      </c>
      <c r="D43" s="188">
        <f>[2]T1!H42</f>
        <v>9.3800000000000008</v>
      </c>
      <c r="E43" s="188">
        <f>[2]T2!H42</f>
        <v>9.6300000000000008</v>
      </c>
      <c r="F43" s="188">
        <f>[2]T3!H42</f>
        <v>9.5</v>
      </c>
      <c r="G43" s="188">
        <f>[2]T4!H42</f>
        <v>9.34</v>
      </c>
      <c r="H43" s="9"/>
      <c r="I43" s="11">
        <f t="shared" si="1"/>
        <v>9.4600000000000009</v>
      </c>
      <c r="J43" s="12">
        <f t="shared" si="4"/>
        <v>2</v>
      </c>
      <c r="K43" s="12">
        <f t="shared" si="0"/>
        <v>11</v>
      </c>
    </row>
    <row r="44" spans="1:11" ht="17.25" customHeight="1" x14ac:dyDescent="0.25">
      <c r="A44" s="192"/>
      <c r="B44" s="55" t="s">
        <v>147</v>
      </c>
      <c r="C44" s="114" t="s">
        <v>45</v>
      </c>
      <c r="D44" s="188">
        <f>[2]T1!H43</f>
        <v>8.8800000000000008</v>
      </c>
      <c r="E44" s="188">
        <f>[2]T2!H43</f>
        <v>9.4600000000000009</v>
      </c>
      <c r="F44" s="188">
        <f>[2]T3!H43</f>
        <v>9.5</v>
      </c>
      <c r="G44" s="188">
        <f>[2]T4!H43</f>
        <v>8.92</v>
      </c>
      <c r="H44" s="9"/>
      <c r="I44" s="11">
        <f t="shared" si="1"/>
        <v>9.19</v>
      </c>
      <c r="J44" s="12">
        <f t="shared" si="4"/>
        <v>9</v>
      </c>
      <c r="K44" s="12">
        <f t="shared" si="0"/>
        <v>30</v>
      </c>
    </row>
    <row r="45" spans="1:11" ht="17.25" customHeight="1" x14ac:dyDescent="0.25">
      <c r="A45" s="192"/>
      <c r="B45" s="55" t="s">
        <v>148</v>
      </c>
      <c r="C45" s="113" t="s">
        <v>263</v>
      </c>
      <c r="D45" s="188">
        <f>[2]T1!H44</f>
        <v>9</v>
      </c>
      <c r="E45" s="188">
        <f>[2]T2!H44</f>
        <v>9.1300000000000008</v>
      </c>
      <c r="F45" s="188">
        <f>[2]T3!H44</f>
        <v>9.3800000000000008</v>
      </c>
      <c r="G45" s="188">
        <f>[2]T4!H44</f>
        <v>8.42</v>
      </c>
      <c r="H45" s="9"/>
      <c r="I45" s="11">
        <f t="shared" si="1"/>
        <v>8.98</v>
      </c>
      <c r="J45" s="12">
        <f t="shared" si="4"/>
        <v>12</v>
      </c>
      <c r="K45" s="12">
        <f t="shared" si="0"/>
        <v>39</v>
      </c>
    </row>
    <row r="46" spans="1:11" ht="17.25" customHeight="1" x14ac:dyDescent="0.25">
      <c r="A46" s="192"/>
      <c r="B46" s="55" t="s">
        <v>149</v>
      </c>
      <c r="C46" s="113" t="s">
        <v>71</v>
      </c>
      <c r="D46" s="188">
        <f>[2]T1!H45</f>
        <v>9.17</v>
      </c>
      <c r="E46" s="188">
        <f>[2]T2!H45</f>
        <v>8.7899999999999991</v>
      </c>
      <c r="F46" s="188">
        <f>[2]T3!H45</f>
        <v>9.17</v>
      </c>
      <c r="G46" s="188">
        <f>[2]T4!H45</f>
        <v>8.34</v>
      </c>
      <c r="H46" s="9"/>
      <c r="I46" s="11">
        <f t="shared" si="1"/>
        <v>8.8699999999999992</v>
      </c>
      <c r="J46" s="12">
        <f t="shared" si="4"/>
        <v>14</v>
      </c>
      <c r="K46" s="12">
        <f t="shared" si="0"/>
        <v>46</v>
      </c>
    </row>
    <row r="47" spans="1:11" ht="17.25" customHeight="1" x14ac:dyDescent="0.25">
      <c r="A47" s="192"/>
      <c r="B47" s="55" t="s">
        <v>150</v>
      </c>
      <c r="C47" s="113" t="s">
        <v>83</v>
      </c>
      <c r="D47" s="188">
        <f>[2]T1!H46</f>
        <v>8.58</v>
      </c>
      <c r="E47" s="188">
        <f>[2]T2!H46</f>
        <v>9.2100000000000009</v>
      </c>
      <c r="F47" s="188">
        <f>[2]T3!H46</f>
        <v>8.92</v>
      </c>
      <c r="G47" s="188">
        <f>[2]T4!H46</f>
        <v>8.75</v>
      </c>
      <c r="H47" s="9"/>
      <c r="I47" s="11">
        <f t="shared" si="1"/>
        <v>8.8699999999999992</v>
      </c>
      <c r="J47" s="12">
        <f t="shared" si="4"/>
        <v>14</v>
      </c>
      <c r="K47" s="12">
        <f t="shared" si="0"/>
        <v>46</v>
      </c>
    </row>
    <row r="48" spans="1:11" ht="17.25" customHeight="1" x14ac:dyDescent="0.25">
      <c r="A48" s="192"/>
      <c r="B48" s="55" t="s">
        <v>151</v>
      </c>
      <c r="C48" s="113" t="s">
        <v>264</v>
      </c>
      <c r="D48" s="188">
        <f>[2]T1!H47</f>
        <v>8.92</v>
      </c>
      <c r="E48" s="188">
        <f>[2]T2!H47</f>
        <v>9.2899999999999991</v>
      </c>
      <c r="F48" s="188">
        <f>[2]T3!H47</f>
        <v>8.5399999999999991</v>
      </c>
      <c r="G48" s="188">
        <f>[2]T4!H47</f>
        <v>9.5</v>
      </c>
      <c r="H48" s="9"/>
      <c r="I48" s="11">
        <f t="shared" si="1"/>
        <v>9.06</v>
      </c>
      <c r="J48" s="12">
        <f t="shared" si="4"/>
        <v>11</v>
      </c>
      <c r="K48" s="12">
        <f t="shared" si="0"/>
        <v>35</v>
      </c>
    </row>
    <row r="49" spans="1:11" ht="17.25" customHeight="1" x14ac:dyDescent="0.25">
      <c r="A49" s="192"/>
      <c r="B49" s="55" t="s">
        <v>152</v>
      </c>
      <c r="C49" s="115" t="s">
        <v>117</v>
      </c>
      <c r="D49" s="188">
        <f>[2]T1!H48</f>
        <v>9</v>
      </c>
      <c r="E49" s="188">
        <f>[2]T2!H48</f>
        <v>9.25</v>
      </c>
      <c r="F49" s="188">
        <f>[2]T3!H48</f>
        <v>9</v>
      </c>
      <c r="G49" s="188">
        <f>[2]T4!H48</f>
        <v>9.25</v>
      </c>
      <c r="H49" s="9"/>
      <c r="I49" s="11">
        <f t="shared" si="1"/>
        <v>9.1300000000000008</v>
      </c>
      <c r="J49" s="12">
        <f t="shared" si="4"/>
        <v>10</v>
      </c>
      <c r="K49" s="12">
        <f t="shared" si="0"/>
        <v>31</v>
      </c>
    </row>
    <row r="50" spans="1:11" ht="17.25" customHeight="1" x14ac:dyDescent="0.25">
      <c r="A50" s="192"/>
      <c r="B50" s="55" t="s">
        <v>153</v>
      </c>
      <c r="C50" s="113" t="s">
        <v>76</v>
      </c>
      <c r="D50" s="188">
        <f>[2]T1!H49</f>
        <v>9.0399999999999991</v>
      </c>
      <c r="E50" s="188">
        <f>[2]T2!H49</f>
        <v>8.7100000000000009</v>
      </c>
      <c r="F50" s="188">
        <f>[2]T3!H49</f>
        <v>9.0399999999999991</v>
      </c>
      <c r="G50" s="188">
        <f>[2]T4!H49</f>
        <v>8.75</v>
      </c>
      <c r="H50" s="9"/>
      <c r="I50" s="11">
        <f t="shared" si="1"/>
        <v>8.89</v>
      </c>
      <c r="J50" s="12">
        <f t="shared" si="4"/>
        <v>13</v>
      </c>
      <c r="K50" s="12">
        <f t="shared" si="0"/>
        <v>44</v>
      </c>
    </row>
    <row r="51" spans="1:11" ht="17.25" customHeight="1" x14ac:dyDescent="0.25">
      <c r="A51" s="192"/>
      <c r="B51" s="55" t="s">
        <v>154</v>
      </c>
      <c r="C51" s="113" t="s">
        <v>31</v>
      </c>
      <c r="D51" s="188">
        <f>[2]T1!H50</f>
        <v>9.25</v>
      </c>
      <c r="E51" s="188">
        <f>[2]T2!H50</f>
        <v>9.2899999999999991</v>
      </c>
      <c r="F51" s="188">
        <f>[2]T3!H50</f>
        <v>9</v>
      </c>
      <c r="G51" s="188">
        <f>[2]T4!H50</f>
        <v>9.25</v>
      </c>
      <c r="H51" s="9"/>
      <c r="I51" s="11">
        <f t="shared" si="1"/>
        <v>9.1999999999999993</v>
      </c>
      <c r="J51" s="12">
        <f t="shared" si="4"/>
        <v>8</v>
      </c>
      <c r="K51" s="12">
        <f t="shared" si="0"/>
        <v>29</v>
      </c>
    </row>
    <row r="52" spans="1:11" ht="17.25" customHeight="1" x14ac:dyDescent="0.25">
      <c r="A52" s="192"/>
      <c r="B52" s="55" t="s">
        <v>155</v>
      </c>
      <c r="C52" s="116" t="s">
        <v>265</v>
      </c>
      <c r="D52" s="188">
        <f>[2]T1!H51</f>
        <v>9.33</v>
      </c>
      <c r="E52" s="188">
        <f>[2]T2!H51</f>
        <v>9.17</v>
      </c>
      <c r="F52" s="188">
        <f>[2]T3!H51</f>
        <v>9.58</v>
      </c>
      <c r="G52" s="188">
        <f>[2]T4!H51</f>
        <v>9</v>
      </c>
      <c r="H52" s="9"/>
      <c r="I52" s="11">
        <f t="shared" si="1"/>
        <v>9.27</v>
      </c>
      <c r="J52" s="12">
        <f t="shared" si="4"/>
        <v>6</v>
      </c>
      <c r="K52" s="12">
        <f t="shared" si="0"/>
        <v>26</v>
      </c>
    </row>
    <row r="53" spans="1:11" ht="17.25" customHeight="1" x14ac:dyDescent="0.25">
      <c r="A53" s="192"/>
      <c r="B53" s="55" t="s">
        <v>156</v>
      </c>
      <c r="C53" s="113" t="s">
        <v>80</v>
      </c>
      <c r="D53" s="188">
        <f>[2]T1!H52</f>
        <v>9.3800000000000008</v>
      </c>
      <c r="E53" s="188">
        <f>[2]T2!H52</f>
        <v>9.42</v>
      </c>
      <c r="F53" s="188">
        <f>[2]T3!H52</f>
        <v>9.2899999999999991</v>
      </c>
      <c r="G53" s="188">
        <f>[2]T4!H52</f>
        <v>9.25</v>
      </c>
      <c r="H53" s="9"/>
      <c r="I53" s="11">
        <f t="shared" si="1"/>
        <v>9.34</v>
      </c>
      <c r="J53" s="12">
        <f t="shared" si="4"/>
        <v>5</v>
      </c>
      <c r="K53" s="12">
        <f t="shared" si="0"/>
        <v>21</v>
      </c>
    </row>
    <row r="54" spans="1:11" ht="17.25" customHeight="1" x14ac:dyDescent="0.25">
      <c r="A54" s="192"/>
      <c r="B54" s="55" t="s">
        <v>157</v>
      </c>
      <c r="C54" s="113" t="s">
        <v>29</v>
      </c>
      <c r="D54" s="188">
        <f>[2]T1!H53</f>
        <v>9.0399999999999991</v>
      </c>
      <c r="E54" s="188">
        <f>[2]T2!H53</f>
        <v>9.42</v>
      </c>
      <c r="F54" s="188">
        <f>[2]T3!H53</f>
        <v>9.0399999999999991</v>
      </c>
      <c r="G54" s="188">
        <f>[2]T4!H53</f>
        <v>9.58</v>
      </c>
      <c r="H54" s="9"/>
      <c r="I54" s="11">
        <f t="shared" si="1"/>
        <v>9.27</v>
      </c>
      <c r="J54" s="12">
        <f t="shared" si="4"/>
        <v>6</v>
      </c>
      <c r="K54" s="12">
        <f t="shared" si="0"/>
        <v>26</v>
      </c>
    </row>
    <row r="55" spans="1:11" ht="18" thickBot="1" x14ac:dyDescent="0.3">
      <c r="A55" s="193"/>
      <c r="B55" s="62" t="s">
        <v>158</v>
      </c>
      <c r="C55" s="117" t="s">
        <v>82</v>
      </c>
      <c r="D55" s="189">
        <f>[2]T1!H54</f>
        <v>9.5299999999999994</v>
      </c>
      <c r="E55" s="189">
        <f>[2]T2!H54</f>
        <v>9.58</v>
      </c>
      <c r="F55" s="189">
        <f>[2]T3!H54</f>
        <v>9.3000000000000007</v>
      </c>
      <c r="G55" s="189">
        <f>[2]T4!H54</f>
        <v>9.15</v>
      </c>
      <c r="H55" s="37"/>
      <c r="I55" s="38">
        <f t="shared" si="1"/>
        <v>9.39</v>
      </c>
      <c r="J55" s="39">
        <f t="shared" si="4"/>
        <v>4</v>
      </c>
      <c r="K55" s="39">
        <f t="shared" si="0"/>
        <v>16</v>
      </c>
    </row>
  </sheetData>
  <mergeCells count="10">
    <mergeCell ref="C3:I3"/>
    <mergeCell ref="A4:A5"/>
    <mergeCell ref="B4:B5"/>
    <mergeCell ref="C4:C5"/>
    <mergeCell ref="D4:H4"/>
    <mergeCell ref="I4:I5"/>
    <mergeCell ref="J4:K4"/>
    <mergeCell ref="A6:A30"/>
    <mergeCell ref="C2:I2"/>
    <mergeCell ref="A31:A55"/>
  </mergeCells>
  <conditionalFormatting sqref="E6:H55">
    <cfRule type="cellIs" dxfId="45" priority="23" stopIfTrue="1" operator="lessThanOrEqual">
      <formula>8</formula>
    </cfRule>
  </conditionalFormatting>
  <conditionalFormatting sqref="I6:I55">
    <cfRule type="cellIs" dxfId="43" priority="22" stopIfTrue="1" operator="lessThan">
      <formula>7.5</formula>
    </cfRule>
  </conditionalFormatting>
  <conditionalFormatting sqref="J6:J55">
    <cfRule type="cellIs" dxfId="41" priority="21" stopIfTrue="1" operator="greaterThanOrEqual">
      <formula>19</formula>
    </cfRule>
  </conditionalFormatting>
  <conditionalFormatting sqref="J41:J55">
    <cfRule type="cellIs" dxfId="39" priority="18" operator="greaterThan">
      <formula>13</formula>
    </cfRule>
    <cfRule type="cellIs" dxfId="38" priority="19" stopIfTrue="1" operator="greaterThan">
      <formula>13</formula>
    </cfRule>
    <cfRule type="cellIs" dxfId="37" priority="20" stopIfTrue="1" operator="greaterThanOrEqual">
      <formula>14</formula>
    </cfRule>
  </conditionalFormatting>
  <conditionalFormatting sqref="D6:D55">
    <cfRule type="cellIs" dxfId="33" priority="17" stopIfTrue="1" operator="equal">
      <formula>10</formula>
    </cfRule>
  </conditionalFormatting>
  <conditionalFormatting sqref="J6:J55">
    <cfRule type="cellIs" dxfId="31" priority="12" operator="greaterThan">
      <formula>13</formula>
    </cfRule>
    <cfRule type="cellIs" dxfId="30" priority="13" stopIfTrue="1" operator="greaterThan">
      <formula>13</formula>
    </cfRule>
    <cfRule type="cellIs" dxfId="29" priority="14" stopIfTrue="1" operator="greaterThan">
      <formula>13</formula>
    </cfRule>
    <cfRule type="cellIs" dxfId="28" priority="15" stopIfTrue="1" operator="greaterThan">
      <formula>13</formula>
    </cfRule>
    <cfRule type="cellIs" dxfId="27" priority="16" stopIfTrue="1" operator="equal">
      <formula>14</formula>
    </cfRule>
  </conditionalFormatting>
  <conditionalFormatting sqref="J22:J55">
    <cfRule type="cellIs" dxfId="21" priority="10" operator="greaterThan">
      <formula>18</formula>
    </cfRule>
    <cfRule type="cellIs" dxfId="20" priority="11" stopIfTrue="1" operator="greaterThan">
      <formula>18</formula>
    </cfRule>
  </conditionalFormatting>
  <conditionalFormatting sqref="K6:K55">
    <cfRule type="cellIs" dxfId="17" priority="1" operator="lessThan">
      <formula>4</formula>
    </cfRule>
    <cfRule type="cellIs" dxfId="16" priority="2" operator="lessThan">
      <formula>4</formula>
    </cfRule>
    <cfRule type="cellIs" dxfId="15" priority="3" operator="lessThan">
      <formula>4</formula>
    </cfRule>
    <cfRule type="cellIs" dxfId="14" priority="4" operator="lessThan">
      <formula>4</formula>
    </cfRule>
    <cfRule type="cellIs" dxfId="13" priority="8" operator="lessThan">
      <formula>3</formula>
    </cfRule>
    <cfRule type="cellIs" dxfId="12" priority="9" operator="greaterThan">
      <formula>44</formula>
    </cfRule>
  </conditionalFormatting>
  <conditionalFormatting sqref="J6:J55">
    <cfRule type="cellIs" dxfId="5" priority="6" operator="lessThan">
      <formula>4</formula>
    </cfRule>
    <cfRule type="cellIs" dxfId="4" priority="7" operator="lessThan">
      <formula>3</formula>
    </cfRule>
  </conditionalFormatting>
  <conditionalFormatting sqref="J26:J55">
    <cfRule type="cellIs" dxfId="1" priority="5" operator="greaterThan">
      <formula>13</formula>
    </cfRule>
  </conditionalFormatting>
  <dataValidations count="1">
    <dataValidation type="decimal" operator="lessThanOrEqual" allowBlank="1" showInputMessage="1" showErrorMessage="1" errorTitle="Chú Ý" error="Nhập sai" promptTitle="Điểm nhập" sqref="D6:H55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W12</vt:lpstr>
      <vt:lpstr>T12</vt:lpstr>
      <vt:lpstr>HKI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2019-05-20T03:21:59Z</dcterms:modified>
</cp:coreProperties>
</file>